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485"/>
  </bookViews>
  <sheets>
    <sheet name="Rekapitulace stavby" sheetId="1" r:id="rId1"/>
    <sheet name="IO-01-KP - IO 01 - Splašk..." sheetId="2" r:id="rId2"/>
    <sheet name="IO-02-KP - IO 02 - Splašk..." sheetId="3" r:id="rId3"/>
    <sheet name="Pokyny pro vyplnění" sheetId="4" r:id="rId4"/>
  </sheets>
  <definedNames>
    <definedName name="_xlnm._FilterDatabase" localSheetId="1" hidden="1">'IO-01-KP - IO 01 - Splašk...'!$C$84:$K$277</definedName>
    <definedName name="_xlnm._FilterDatabase" localSheetId="2" hidden="1">'IO-02-KP - IO 02 - Splašk...'!$C$84:$K$247</definedName>
    <definedName name="_xlnm.Print_Titles" localSheetId="1">'IO-01-KP - IO 01 - Splašk...'!$84:$84</definedName>
    <definedName name="_xlnm.Print_Titles" localSheetId="2">'IO-02-KP - IO 02 - Splašk...'!$84:$84</definedName>
    <definedName name="_xlnm.Print_Titles" localSheetId="0">'Rekapitulace stavby'!$49:$49</definedName>
    <definedName name="_xlnm.Print_Area" localSheetId="1">'IO-01-KP - IO 01 - Splašk...'!$C$4:$J$36,'IO-01-KP - IO 01 - Splašk...'!$C$42:$J$66,'IO-01-KP - IO 01 - Splašk...'!$C$72:$K$277</definedName>
    <definedName name="_xlnm.Print_Area" localSheetId="2">'IO-02-KP - IO 02 - Splašk...'!$C$4:$J$36,'IO-02-KP - IO 02 - Splašk...'!$C$42:$J$66,'IO-02-KP - IO 02 - Splašk...'!$C$72:$K$247</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45621"/>
</workbook>
</file>

<file path=xl/calcChain.xml><?xml version="1.0" encoding="utf-8"?>
<calcChain xmlns="http://schemas.openxmlformats.org/spreadsheetml/2006/main">
  <c r="AY53" i="1" l="1"/>
  <c r="AX53" i="1"/>
  <c r="BI246" i="3"/>
  <c r="BH246" i="3"/>
  <c r="BG246" i="3"/>
  <c r="BF246" i="3"/>
  <c r="BE246" i="3"/>
  <c r="T246" i="3"/>
  <c r="T245" i="3" s="1"/>
  <c r="R246" i="3"/>
  <c r="R245" i="3" s="1"/>
  <c r="P246" i="3"/>
  <c r="P245" i="3" s="1"/>
  <c r="BK246" i="3"/>
  <c r="BK245" i="3" s="1"/>
  <c r="J245" i="3" s="1"/>
  <c r="J65" i="3" s="1"/>
  <c r="J246" i="3"/>
  <c r="BI243" i="3"/>
  <c r="BH243" i="3"/>
  <c r="BG243" i="3"/>
  <c r="BF243" i="3"/>
  <c r="T243" i="3"/>
  <c r="R243" i="3"/>
  <c r="P243" i="3"/>
  <c r="BK243" i="3"/>
  <c r="J243" i="3"/>
  <c r="BE243" i="3" s="1"/>
  <c r="BI241" i="3"/>
  <c r="BH241" i="3"/>
  <c r="BG241" i="3"/>
  <c r="BF241" i="3"/>
  <c r="BE241" i="3"/>
  <c r="T241" i="3"/>
  <c r="R241" i="3"/>
  <c r="P241" i="3"/>
  <c r="BK241" i="3"/>
  <c r="J241" i="3"/>
  <c r="BI239" i="3"/>
  <c r="BH239" i="3"/>
  <c r="BG239" i="3"/>
  <c r="BF239" i="3"/>
  <c r="T239" i="3"/>
  <c r="R239" i="3"/>
  <c r="P239" i="3"/>
  <c r="BK239" i="3"/>
  <c r="J239" i="3"/>
  <c r="BE239" i="3" s="1"/>
  <c r="BI236" i="3"/>
  <c r="BH236" i="3"/>
  <c r="BG236" i="3"/>
  <c r="BF236" i="3"/>
  <c r="BE236" i="3"/>
  <c r="T236" i="3"/>
  <c r="R236" i="3"/>
  <c r="P236" i="3"/>
  <c r="BK236" i="3"/>
  <c r="J236" i="3"/>
  <c r="BI234" i="3"/>
  <c r="BH234" i="3"/>
  <c r="BG234" i="3"/>
  <c r="BF234" i="3"/>
  <c r="BE234" i="3"/>
  <c r="T234" i="3"/>
  <c r="T233" i="3" s="1"/>
  <c r="R234" i="3"/>
  <c r="R233" i="3" s="1"/>
  <c r="P234" i="3"/>
  <c r="P233" i="3" s="1"/>
  <c r="BK234" i="3"/>
  <c r="BK233" i="3" s="1"/>
  <c r="J233" i="3" s="1"/>
  <c r="J64" i="3" s="1"/>
  <c r="J234" i="3"/>
  <c r="BI230" i="3"/>
  <c r="BH230" i="3"/>
  <c r="BG230" i="3"/>
  <c r="BF230" i="3"/>
  <c r="T230" i="3"/>
  <c r="T229" i="3" s="1"/>
  <c r="R230" i="3"/>
  <c r="R229" i="3" s="1"/>
  <c r="P230" i="3"/>
  <c r="P229" i="3" s="1"/>
  <c r="BK230" i="3"/>
  <c r="BK229" i="3" s="1"/>
  <c r="J229" i="3" s="1"/>
  <c r="J63" i="3" s="1"/>
  <c r="J230" i="3"/>
  <c r="BE230" i="3" s="1"/>
  <c r="BI227" i="3"/>
  <c r="BH227" i="3"/>
  <c r="BG227" i="3"/>
  <c r="BF227" i="3"/>
  <c r="BE227" i="3"/>
  <c r="T227" i="3"/>
  <c r="R227" i="3"/>
  <c r="P227" i="3"/>
  <c r="BK227" i="3"/>
  <c r="J227" i="3"/>
  <c r="BI226" i="3"/>
  <c r="BH226" i="3"/>
  <c r="BG226" i="3"/>
  <c r="BF226" i="3"/>
  <c r="BE226" i="3"/>
  <c r="T226" i="3"/>
  <c r="R226" i="3"/>
  <c r="P226" i="3"/>
  <c r="BK226" i="3"/>
  <c r="J226" i="3"/>
  <c r="BI224" i="3"/>
  <c r="BH224" i="3"/>
  <c r="BG224" i="3"/>
  <c r="BF224" i="3"/>
  <c r="BE224" i="3"/>
  <c r="T224" i="3"/>
  <c r="R224" i="3"/>
  <c r="P224" i="3"/>
  <c r="BK224" i="3"/>
  <c r="J224" i="3"/>
  <c r="BI223" i="3"/>
  <c r="BH223" i="3"/>
  <c r="BG223" i="3"/>
  <c r="BF223" i="3"/>
  <c r="BE223" i="3"/>
  <c r="T223" i="3"/>
  <c r="R223" i="3"/>
  <c r="P223" i="3"/>
  <c r="BK223" i="3"/>
  <c r="J223" i="3"/>
  <c r="BI222" i="3"/>
  <c r="BH222" i="3"/>
  <c r="BG222" i="3"/>
  <c r="BF222" i="3"/>
  <c r="BE222" i="3"/>
  <c r="T222" i="3"/>
  <c r="R222" i="3"/>
  <c r="P222" i="3"/>
  <c r="BK222" i="3"/>
  <c r="J222" i="3"/>
  <c r="BI221" i="3"/>
  <c r="BH221" i="3"/>
  <c r="BG221" i="3"/>
  <c r="BF221" i="3"/>
  <c r="BE221" i="3"/>
  <c r="T221" i="3"/>
  <c r="R221" i="3"/>
  <c r="P221" i="3"/>
  <c r="BK221" i="3"/>
  <c r="J221" i="3"/>
  <c r="BI220" i="3"/>
  <c r="BH220" i="3"/>
  <c r="BG220" i="3"/>
  <c r="BF220" i="3"/>
  <c r="BE220" i="3"/>
  <c r="T220" i="3"/>
  <c r="R220" i="3"/>
  <c r="P220" i="3"/>
  <c r="BK220" i="3"/>
  <c r="J220" i="3"/>
  <c r="BI219" i="3"/>
  <c r="BH219" i="3"/>
  <c r="BG219" i="3"/>
  <c r="BF219" i="3"/>
  <c r="BE219" i="3"/>
  <c r="T219" i="3"/>
  <c r="R219" i="3"/>
  <c r="P219" i="3"/>
  <c r="BK219" i="3"/>
  <c r="J219" i="3"/>
  <c r="BI217" i="3"/>
  <c r="BH217" i="3"/>
  <c r="BG217" i="3"/>
  <c r="BF217" i="3"/>
  <c r="BE217" i="3"/>
  <c r="T217" i="3"/>
  <c r="R217" i="3"/>
  <c r="P217" i="3"/>
  <c r="BK217" i="3"/>
  <c r="J217" i="3"/>
  <c r="BI215" i="3"/>
  <c r="BH215" i="3"/>
  <c r="BG215" i="3"/>
  <c r="BF215" i="3"/>
  <c r="BE215" i="3"/>
  <c r="T215" i="3"/>
  <c r="R215" i="3"/>
  <c r="P215" i="3"/>
  <c r="BK215" i="3"/>
  <c r="J215" i="3"/>
  <c r="BI213" i="3"/>
  <c r="BH213" i="3"/>
  <c r="BG213" i="3"/>
  <c r="BF213" i="3"/>
  <c r="BE213" i="3"/>
  <c r="T213" i="3"/>
  <c r="T212" i="3" s="1"/>
  <c r="R213" i="3"/>
  <c r="R212" i="3" s="1"/>
  <c r="P213" i="3"/>
  <c r="P212" i="3" s="1"/>
  <c r="BK213" i="3"/>
  <c r="BK212" i="3" s="1"/>
  <c r="J212" i="3" s="1"/>
  <c r="J62" i="3" s="1"/>
  <c r="J213" i="3"/>
  <c r="BI211" i="3"/>
  <c r="BH211" i="3"/>
  <c r="BG211" i="3"/>
  <c r="BF211" i="3"/>
  <c r="T211" i="3"/>
  <c r="R211" i="3"/>
  <c r="P211" i="3"/>
  <c r="BK211" i="3"/>
  <c r="J211" i="3"/>
  <c r="BE211" i="3" s="1"/>
  <c r="BI208" i="3"/>
  <c r="BH208" i="3"/>
  <c r="BG208" i="3"/>
  <c r="BF208" i="3"/>
  <c r="T208" i="3"/>
  <c r="R208" i="3"/>
  <c r="P208" i="3"/>
  <c r="BK208" i="3"/>
  <c r="J208" i="3"/>
  <c r="BE208" i="3" s="1"/>
  <c r="BI205" i="3"/>
  <c r="BH205" i="3"/>
  <c r="BG205" i="3"/>
  <c r="BF205" i="3"/>
  <c r="T205" i="3"/>
  <c r="R205" i="3"/>
  <c r="P205" i="3"/>
  <c r="BK205" i="3"/>
  <c r="J205" i="3"/>
  <c r="BE205" i="3" s="1"/>
  <c r="BI203" i="3"/>
  <c r="BH203" i="3"/>
  <c r="BG203" i="3"/>
  <c r="BF203" i="3"/>
  <c r="T203" i="3"/>
  <c r="R203" i="3"/>
  <c r="P203" i="3"/>
  <c r="BK203" i="3"/>
  <c r="J203" i="3"/>
  <c r="BE203" i="3" s="1"/>
  <c r="BI200" i="3"/>
  <c r="BH200" i="3"/>
  <c r="BG200" i="3"/>
  <c r="BF200" i="3"/>
  <c r="T200" i="3"/>
  <c r="R200" i="3"/>
  <c r="P200" i="3"/>
  <c r="BK200" i="3"/>
  <c r="J200" i="3"/>
  <c r="BE200" i="3" s="1"/>
  <c r="BI197" i="3"/>
  <c r="BH197" i="3"/>
  <c r="BG197" i="3"/>
  <c r="BF197" i="3"/>
  <c r="T197" i="3"/>
  <c r="R197" i="3"/>
  <c r="P197" i="3"/>
  <c r="BK197" i="3"/>
  <c r="J197" i="3"/>
  <c r="BE197" i="3" s="1"/>
  <c r="BI195" i="3"/>
  <c r="BH195" i="3"/>
  <c r="BG195" i="3"/>
  <c r="BF195" i="3"/>
  <c r="T195" i="3"/>
  <c r="T194" i="3" s="1"/>
  <c r="R195" i="3"/>
  <c r="R194" i="3" s="1"/>
  <c r="P195" i="3"/>
  <c r="P194" i="3" s="1"/>
  <c r="BK195" i="3"/>
  <c r="BK194" i="3" s="1"/>
  <c r="J194" i="3" s="1"/>
  <c r="J61" i="3" s="1"/>
  <c r="J195" i="3"/>
  <c r="BE195" i="3" s="1"/>
  <c r="BI189" i="3"/>
  <c r="BH189" i="3"/>
  <c r="BG189" i="3"/>
  <c r="BF189" i="3"/>
  <c r="BE189" i="3"/>
  <c r="T189" i="3"/>
  <c r="T188" i="3" s="1"/>
  <c r="R189" i="3"/>
  <c r="R188" i="3" s="1"/>
  <c r="P189" i="3"/>
  <c r="P188" i="3" s="1"/>
  <c r="BK189" i="3"/>
  <c r="BK188" i="3" s="1"/>
  <c r="J188" i="3" s="1"/>
  <c r="J60" i="3" s="1"/>
  <c r="J189" i="3"/>
  <c r="BI184" i="3"/>
  <c r="BH184" i="3"/>
  <c r="BG184" i="3"/>
  <c r="BF184" i="3"/>
  <c r="T184" i="3"/>
  <c r="R184" i="3"/>
  <c r="P184" i="3"/>
  <c r="BK184" i="3"/>
  <c r="J184" i="3"/>
  <c r="BE184" i="3" s="1"/>
  <c r="BI182" i="3"/>
  <c r="BH182" i="3"/>
  <c r="BG182" i="3"/>
  <c r="BF182" i="3"/>
  <c r="T182" i="3"/>
  <c r="R182" i="3"/>
  <c r="P182" i="3"/>
  <c r="BK182" i="3"/>
  <c r="J182" i="3"/>
  <c r="BE182" i="3" s="1"/>
  <c r="BI180" i="3"/>
  <c r="BH180" i="3"/>
  <c r="BG180" i="3"/>
  <c r="BF180" i="3"/>
  <c r="T180" i="3"/>
  <c r="T179" i="3" s="1"/>
  <c r="R180" i="3"/>
  <c r="R179" i="3" s="1"/>
  <c r="P180" i="3"/>
  <c r="P179" i="3" s="1"/>
  <c r="BK180" i="3"/>
  <c r="BK179" i="3" s="1"/>
  <c r="J179" i="3" s="1"/>
  <c r="J59" i="3" s="1"/>
  <c r="J180" i="3"/>
  <c r="BE180" i="3" s="1"/>
  <c r="BI177" i="3"/>
  <c r="BH177" i="3"/>
  <c r="BG177" i="3"/>
  <c r="BF177" i="3"/>
  <c r="BE177" i="3"/>
  <c r="T177" i="3"/>
  <c r="R177" i="3"/>
  <c r="P177" i="3"/>
  <c r="BK177" i="3"/>
  <c r="J177" i="3"/>
  <c r="BI172" i="3"/>
  <c r="BH172" i="3"/>
  <c r="BG172" i="3"/>
  <c r="BF172" i="3"/>
  <c r="BE172" i="3"/>
  <c r="T172" i="3"/>
  <c r="R172" i="3"/>
  <c r="P172" i="3"/>
  <c r="BK172" i="3"/>
  <c r="J172" i="3"/>
  <c r="BI167" i="3"/>
  <c r="BH167" i="3"/>
  <c r="BG167" i="3"/>
  <c r="BF167" i="3"/>
  <c r="BE167" i="3"/>
  <c r="T167" i="3"/>
  <c r="R167" i="3"/>
  <c r="P167" i="3"/>
  <c r="BK167" i="3"/>
  <c r="J167" i="3"/>
  <c r="BI164" i="3"/>
  <c r="BH164" i="3"/>
  <c r="BG164" i="3"/>
  <c r="BF164" i="3"/>
  <c r="BE164" i="3"/>
  <c r="T164" i="3"/>
  <c r="R164" i="3"/>
  <c r="P164" i="3"/>
  <c r="BK164" i="3"/>
  <c r="J164" i="3"/>
  <c r="BI162" i="3"/>
  <c r="BH162" i="3"/>
  <c r="BG162" i="3"/>
  <c r="BF162" i="3"/>
  <c r="BE162" i="3"/>
  <c r="T162" i="3"/>
  <c r="R162" i="3"/>
  <c r="P162" i="3"/>
  <c r="BK162" i="3"/>
  <c r="J162" i="3"/>
  <c r="BI158" i="3"/>
  <c r="BH158" i="3"/>
  <c r="BG158" i="3"/>
  <c r="BF158" i="3"/>
  <c r="BE158" i="3"/>
  <c r="T158" i="3"/>
  <c r="R158" i="3"/>
  <c r="P158" i="3"/>
  <c r="BK158" i="3"/>
  <c r="J158" i="3"/>
  <c r="BI150" i="3"/>
  <c r="BH150" i="3"/>
  <c r="BG150" i="3"/>
  <c r="BF150" i="3"/>
  <c r="BE150" i="3"/>
  <c r="T150" i="3"/>
  <c r="R150" i="3"/>
  <c r="P150" i="3"/>
  <c r="BK150" i="3"/>
  <c r="J150" i="3"/>
  <c r="BI149" i="3"/>
  <c r="BH149" i="3"/>
  <c r="BG149" i="3"/>
  <c r="BF149" i="3"/>
  <c r="BE149" i="3"/>
  <c r="T149" i="3"/>
  <c r="R149" i="3"/>
  <c r="P149" i="3"/>
  <c r="BK149" i="3"/>
  <c r="J149" i="3"/>
  <c r="BI146" i="3"/>
  <c r="BH146" i="3"/>
  <c r="BG146" i="3"/>
  <c r="BF146" i="3"/>
  <c r="BE146" i="3"/>
  <c r="T146" i="3"/>
  <c r="R146" i="3"/>
  <c r="P146" i="3"/>
  <c r="BK146" i="3"/>
  <c r="J146" i="3"/>
  <c r="BI145" i="3"/>
  <c r="BH145" i="3"/>
  <c r="BG145" i="3"/>
  <c r="BF145" i="3"/>
  <c r="BE145" i="3"/>
  <c r="T145" i="3"/>
  <c r="R145" i="3"/>
  <c r="P145" i="3"/>
  <c r="BK145" i="3"/>
  <c r="J145" i="3"/>
  <c r="BI141" i="3"/>
  <c r="BH141" i="3"/>
  <c r="BG141" i="3"/>
  <c r="BF141" i="3"/>
  <c r="BE141" i="3"/>
  <c r="T141" i="3"/>
  <c r="R141" i="3"/>
  <c r="P141" i="3"/>
  <c r="BK141" i="3"/>
  <c r="J141" i="3"/>
  <c r="BI140" i="3"/>
  <c r="BH140" i="3"/>
  <c r="BG140" i="3"/>
  <c r="BF140" i="3"/>
  <c r="BE140" i="3"/>
  <c r="T140" i="3"/>
  <c r="R140" i="3"/>
  <c r="P140" i="3"/>
  <c r="BK140" i="3"/>
  <c r="J140" i="3"/>
  <c r="BI136" i="3"/>
  <c r="BH136" i="3"/>
  <c r="BG136" i="3"/>
  <c r="BF136" i="3"/>
  <c r="BE136" i="3"/>
  <c r="T136" i="3"/>
  <c r="R136" i="3"/>
  <c r="P136" i="3"/>
  <c r="BK136" i="3"/>
  <c r="J136" i="3"/>
  <c r="BI134" i="3"/>
  <c r="BH134" i="3"/>
  <c r="BG134" i="3"/>
  <c r="BF134" i="3"/>
  <c r="BE134" i="3"/>
  <c r="T134" i="3"/>
  <c r="R134" i="3"/>
  <c r="P134" i="3"/>
  <c r="BK134" i="3"/>
  <c r="J134" i="3"/>
  <c r="BI132" i="3"/>
  <c r="BH132" i="3"/>
  <c r="BG132" i="3"/>
  <c r="BF132" i="3"/>
  <c r="BE132" i="3"/>
  <c r="T132" i="3"/>
  <c r="R132" i="3"/>
  <c r="P132" i="3"/>
  <c r="BK132" i="3"/>
  <c r="J132" i="3"/>
  <c r="BI128" i="3"/>
  <c r="BH128" i="3"/>
  <c r="BG128" i="3"/>
  <c r="BF128" i="3"/>
  <c r="BE128" i="3"/>
  <c r="T128" i="3"/>
  <c r="R128" i="3"/>
  <c r="P128" i="3"/>
  <c r="BK128" i="3"/>
  <c r="J128" i="3"/>
  <c r="BI124" i="3"/>
  <c r="BH124" i="3"/>
  <c r="BG124" i="3"/>
  <c r="BF124" i="3"/>
  <c r="BE124" i="3"/>
  <c r="T124" i="3"/>
  <c r="R124" i="3"/>
  <c r="P124" i="3"/>
  <c r="BK124" i="3"/>
  <c r="J124" i="3"/>
  <c r="BI122" i="3"/>
  <c r="BH122" i="3"/>
  <c r="BG122" i="3"/>
  <c r="BF122" i="3"/>
  <c r="BE122" i="3"/>
  <c r="T122" i="3"/>
  <c r="R122" i="3"/>
  <c r="P122" i="3"/>
  <c r="BK122" i="3"/>
  <c r="J122" i="3"/>
  <c r="BI118" i="3"/>
  <c r="BH118" i="3"/>
  <c r="BG118" i="3"/>
  <c r="BF118" i="3"/>
  <c r="BE118" i="3"/>
  <c r="T118" i="3"/>
  <c r="R118" i="3"/>
  <c r="P118" i="3"/>
  <c r="BK118" i="3"/>
  <c r="J118" i="3"/>
  <c r="BI114" i="3"/>
  <c r="BH114" i="3"/>
  <c r="BG114" i="3"/>
  <c r="BF114" i="3"/>
  <c r="BE114" i="3"/>
  <c r="T114" i="3"/>
  <c r="R114" i="3"/>
  <c r="P114" i="3"/>
  <c r="BK114" i="3"/>
  <c r="J114" i="3"/>
  <c r="BI110" i="3"/>
  <c r="BH110" i="3"/>
  <c r="BG110" i="3"/>
  <c r="BF110" i="3"/>
  <c r="BE110" i="3"/>
  <c r="T110" i="3"/>
  <c r="R110" i="3"/>
  <c r="P110" i="3"/>
  <c r="BK110" i="3"/>
  <c r="J110" i="3"/>
  <c r="BI106" i="3"/>
  <c r="BH106" i="3"/>
  <c r="BG106" i="3"/>
  <c r="BF106" i="3"/>
  <c r="BE106" i="3"/>
  <c r="T106" i="3"/>
  <c r="R106" i="3"/>
  <c r="P106" i="3"/>
  <c r="BK106" i="3"/>
  <c r="J106" i="3"/>
  <c r="BI102" i="3"/>
  <c r="BH102" i="3"/>
  <c r="BG102" i="3"/>
  <c r="BF102" i="3"/>
  <c r="BE102" i="3"/>
  <c r="T102" i="3"/>
  <c r="R102" i="3"/>
  <c r="P102" i="3"/>
  <c r="BK102" i="3"/>
  <c r="J102" i="3"/>
  <c r="BI100" i="3"/>
  <c r="BH100" i="3"/>
  <c r="BG100" i="3"/>
  <c r="BF100" i="3"/>
  <c r="BE100" i="3"/>
  <c r="T100" i="3"/>
  <c r="R100" i="3"/>
  <c r="P100" i="3"/>
  <c r="BK100" i="3"/>
  <c r="J100" i="3"/>
  <c r="BI98" i="3"/>
  <c r="BH98" i="3"/>
  <c r="BG98" i="3"/>
  <c r="BF98" i="3"/>
  <c r="BE98" i="3"/>
  <c r="T98" i="3"/>
  <c r="R98" i="3"/>
  <c r="P98" i="3"/>
  <c r="BK98" i="3"/>
  <c r="J98" i="3"/>
  <c r="BI95" i="3"/>
  <c r="BH95" i="3"/>
  <c r="BG95" i="3"/>
  <c r="BF95" i="3"/>
  <c r="BE95" i="3"/>
  <c r="T95" i="3"/>
  <c r="R95" i="3"/>
  <c r="P95" i="3"/>
  <c r="BK95" i="3"/>
  <c r="J95" i="3"/>
  <c r="BI92" i="3"/>
  <c r="BH92" i="3"/>
  <c r="BG92" i="3"/>
  <c r="BF92" i="3"/>
  <c r="BE92" i="3"/>
  <c r="T92" i="3"/>
  <c r="R92" i="3"/>
  <c r="P92" i="3"/>
  <c r="BK92" i="3"/>
  <c r="J92" i="3"/>
  <c r="BI88" i="3"/>
  <c r="F34" i="3" s="1"/>
  <c r="BD53" i="1" s="1"/>
  <c r="BH88" i="3"/>
  <c r="F33" i="3" s="1"/>
  <c r="BC53" i="1" s="1"/>
  <c r="BG88" i="3"/>
  <c r="F32" i="3" s="1"/>
  <c r="BB53" i="1" s="1"/>
  <c r="BF88" i="3"/>
  <c r="J31" i="3" s="1"/>
  <c r="AW53" i="1" s="1"/>
  <c r="BE88" i="3"/>
  <c r="J30" i="3" s="1"/>
  <c r="AV53" i="1" s="1"/>
  <c r="AT53" i="1" s="1"/>
  <c r="T88" i="3"/>
  <c r="T87" i="3" s="1"/>
  <c r="T86" i="3" s="1"/>
  <c r="T85" i="3" s="1"/>
  <c r="R88" i="3"/>
  <c r="R87" i="3" s="1"/>
  <c r="R86" i="3" s="1"/>
  <c r="R85" i="3" s="1"/>
  <c r="P88" i="3"/>
  <c r="P87" i="3" s="1"/>
  <c r="P86" i="3" s="1"/>
  <c r="P85" i="3" s="1"/>
  <c r="AU53" i="1" s="1"/>
  <c r="BK88" i="3"/>
  <c r="BK87" i="3" s="1"/>
  <c r="J88" i="3"/>
  <c r="J81" i="3"/>
  <c r="F81" i="3"/>
  <c r="F79" i="3"/>
  <c r="E77" i="3"/>
  <c r="E75" i="3"/>
  <c r="J51" i="3"/>
  <c r="F51" i="3"/>
  <c r="F49" i="3"/>
  <c r="E47" i="3"/>
  <c r="J18" i="3"/>
  <c r="E18" i="3"/>
  <c r="F52" i="3" s="1"/>
  <c r="J17" i="3"/>
  <c r="J12" i="3"/>
  <c r="J79" i="3" s="1"/>
  <c r="E7" i="3"/>
  <c r="E45" i="3" s="1"/>
  <c r="T275" i="2"/>
  <c r="P275" i="2"/>
  <c r="R263" i="2"/>
  <c r="P259" i="2"/>
  <c r="AY52" i="1"/>
  <c r="AX52" i="1"/>
  <c r="BI276" i="2"/>
  <c r="BH276" i="2"/>
  <c r="BG276" i="2"/>
  <c r="BF276" i="2"/>
  <c r="BE276" i="2"/>
  <c r="T276" i="2"/>
  <c r="R276" i="2"/>
  <c r="R275" i="2" s="1"/>
  <c r="P276" i="2"/>
  <c r="BK276" i="2"/>
  <c r="BK275" i="2" s="1"/>
  <c r="J275" i="2" s="1"/>
  <c r="J65" i="2" s="1"/>
  <c r="J276" i="2"/>
  <c r="BI273" i="2"/>
  <c r="BH273" i="2"/>
  <c r="BG273" i="2"/>
  <c r="BF273" i="2"/>
  <c r="T273" i="2"/>
  <c r="R273" i="2"/>
  <c r="P273" i="2"/>
  <c r="BK273" i="2"/>
  <c r="J273" i="2"/>
  <c r="BE273" i="2" s="1"/>
  <c r="BI271" i="2"/>
  <c r="BH271" i="2"/>
  <c r="BG271" i="2"/>
  <c r="BF271" i="2"/>
  <c r="T271" i="2"/>
  <c r="R271" i="2"/>
  <c r="P271" i="2"/>
  <c r="BK271" i="2"/>
  <c r="J271" i="2"/>
  <c r="BE271" i="2" s="1"/>
  <c r="BI269" i="2"/>
  <c r="BH269" i="2"/>
  <c r="BG269" i="2"/>
  <c r="BF269" i="2"/>
  <c r="T269" i="2"/>
  <c r="R269" i="2"/>
  <c r="P269" i="2"/>
  <c r="BK269" i="2"/>
  <c r="J269" i="2"/>
  <c r="BE269" i="2" s="1"/>
  <c r="BI266" i="2"/>
  <c r="BH266" i="2"/>
  <c r="BG266" i="2"/>
  <c r="BF266" i="2"/>
  <c r="T266" i="2"/>
  <c r="R266" i="2"/>
  <c r="P266" i="2"/>
  <c r="BK266" i="2"/>
  <c r="J266" i="2"/>
  <c r="BE266" i="2" s="1"/>
  <c r="BI264" i="2"/>
  <c r="BH264" i="2"/>
  <c r="BG264" i="2"/>
  <c r="BF264" i="2"/>
  <c r="T264" i="2"/>
  <c r="T263" i="2" s="1"/>
  <c r="R264" i="2"/>
  <c r="P264" i="2"/>
  <c r="P263" i="2" s="1"/>
  <c r="BK264" i="2"/>
  <c r="BK263" i="2" s="1"/>
  <c r="J263" i="2" s="1"/>
  <c r="J64" i="2" s="1"/>
  <c r="J264" i="2"/>
  <c r="BE264" i="2" s="1"/>
  <c r="BI260" i="2"/>
  <c r="BH260" i="2"/>
  <c r="BG260" i="2"/>
  <c r="BF260" i="2"/>
  <c r="BE260" i="2"/>
  <c r="T260" i="2"/>
  <c r="T259" i="2" s="1"/>
  <c r="R260" i="2"/>
  <c r="R259" i="2" s="1"/>
  <c r="P260" i="2"/>
  <c r="BK260" i="2"/>
  <c r="BK259" i="2" s="1"/>
  <c r="J259" i="2" s="1"/>
  <c r="J63" i="2" s="1"/>
  <c r="J260" i="2"/>
  <c r="BI257" i="2"/>
  <c r="BH257" i="2"/>
  <c r="BG257" i="2"/>
  <c r="BF257" i="2"/>
  <c r="T257" i="2"/>
  <c r="R257" i="2"/>
  <c r="P257" i="2"/>
  <c r="BK257" i="2"/>
  <c r="J257" i="2"/>
  <c r="BE257" i="2" s="1"/>
  <c r="BI256" i="2"/>
  <c r="BH256" i="2"/>
  <c r="BG256" i="2"/>
  <c r="BF256" i="2"/>
  <c r="T256" i="2"/>
  <c r="R256" i="2"/>
  <c r="P256" i="2"/>
  <c r="BK256" i="2"/>
  <c r="J256" i="2"/>
  <c r="BE256" i="2" s="1"/>
  <c r="BI254" i="2"/>
  <c r="BH254" i="2"/>
  <c r="BG254" i="2"/>
  <c r="BF254" i="2"/>
  <c r="T254" i="2"/>
  <c r="R254" i="2"/>
  <c r="P254" i="2"/>
  <c r="BK254" i="2"/>
  <c r="J254" i="2"/>
  <c r="BE254" i="2" s="1"/>
  <c r="BI253" i="2"/>
  <c r="BH253" i="2"/>
  <c r="BG253" i="2"/>
  <c r="BF253" i="2"/>
  <c r="T253" i="2"/>
  <c r="R253" i="2"/>
  <c r="P253" i="2"/>
  <c r="BK253" i="2"/>
  <c r="J253" i="2"/>
  <c r="BE253" i="2" s="1"/>
  <c r="BI251" i="2"/>
  <c r="BH251" i="2"/>
  <c r="BG251" i="2"/>
  <c r="BF251" i="2"/>
  <c r="T251" i="2"/>
  <c r="R251" i="2"/>
  <c r="P251" i="2"/>
  <c r="BK251" i="2"/>
  <c r="J251" i="2"/>
  <c r="BE251" i="2" s="1"/>
  <c r="BI249" i="2"/>
  <c r="BH249" i="2"/>
  <c r="BG249" i="2"/>
  <c r="BF249" i="2"/>
  <c r="T249" i="2"/>
  <c r="R249" i="2"/>
  <c r="P249" i="2"/>
  <c r="BK249" i="2"/>
  <c r="J249" i="2"/>
  <c r="BE249" i="2" s="1"/>
  <c r="BI248" i="2"/>
  <c r="BH248" i="2"/>
  <c r="BG248" i="2"/>
  <c r="BF248" i="2"/>
  <c r="T248" i="2"/>
  <c r="R248" i="2"/>
  <c r="P248" i="2"/>
  <c r="BK248" i="2"/>
  <c r="J248" i="2"/>
  <c r="BE248" i="2" s="1"/>
  <c r="BI246" i="2"/>
  <c r="BH246" i="2"/>
  <c r="BG246" i="2"/>
  <c r="BF246" i="2"/>
  <c r="T246" i="2"/>
  <c r="R246" i="2"/>
  <c r="P246" i="2"/>
  <c r="BK246" i="2"/>
  <c r="J246" i="2"/>
  <c r="BE246" i="2" s="1"/>
  <c r="BI244" i="2"/>
  <c r="BH244" i="2"/>
  <c r="BG244" i="2"/>
  <c r="BF244" i="2"/>
  <c r="T244" i="2"/>
  <c r="R244" i="2"/>
  <c r="P244" i="2"/>
  <c r="BK244" i="2"/>
  <c r="J244" i="2"/>
  <c r="BE244" i="2" s="1"/>
  <c r="BI242" i="2"/>
  <c r="BH242" i="2"/>
  <c r="BG242" i="2"/>
  <c r="BF242" i="2"/>
  <c r="T242" i="2"/>
  <c r="R242" i="2"/>
  <c r="P242" i="2"/>
  <c r="BK242" i="2"/>
  <c r="J242" i="2"/>
  <c r="BE242" i="2" s="1"/>
  <c r="BI240" i="2"/>
  <c r="BH240" i="2"/>
  <c r="BG240" i="2"/>
  <c r="BF240" i="2"/>
  <c r="T240" i="2"/>
  <c r="R240" i="2"/>
  <c r="P240" i="2"/>
  <c r="BK240" i="2"/>
  <c r="J240" i="2"/>
  <c r="BE240" i="2" s="1"/>
  <c r="BI238" i="2"/>
  <c r="BH238" i="2"/>
  <c r="BG238" i="2"/>
  <c r="BF238" i="2"/>
  <c r="T238" i="2"/>
  <c r="R238" i="2"/>
  <c r="P238" i="2"/>
  <c r="BK238" i="2"/>
  <c r="J238" i="2"/>
  <c r="BE238" i="2" s="1"/>
  <c r="BI236" i="2"/>
  <c r="BH236" i="2"/>
  <c r="BG236" i="2"/>
  <c r="BF236" i="2"/>
  <c r="T236" i="2"/>
  <c r="R236" i="2"/>
  <c r="P236" i="2"/>
  <c r="BK236" i="2"/>
  <c r="J236" i="2"/>
  <c r="BE236" i="2" s="1"/>
  <c r="BI235" i="2"/>
  <c r="BH235" i="2"/>
  <c r="BG235" i="2"/>
  <c r="BF235" i="2"/>
  <c r="T235" i="2"/>
  <c r="R235" i="2"/>
  <c r="P235" i="2"/>
  <c r="BK235" i="2"/>
  <c r="J235" i="2"/>
  <c r="BE235" i="2" s="1"/>
  <c r="BI233" i="2"/>
  <c r="BH233" i="2"/>
  <c r="BG233" i="2"/>
  <c r="BF233" i="2"/>
  <c r="T233" i="2"/>
  <c r="R233" i="2"/>
  <c r="P233" i="2"/>
  <c r="BK233" i="2"/>
  <c r="J233" i="2"/>
  <c r="BE233" i="2" s="1"/>
  <c r="BI232" i="2"/>
  <c r="BH232" i="2"/>
  <c r="BG232" i="2"/>
  <c r="BF232" i="2"/>
  <c r="T232" i="2"/>
  <c r="R232" i="2"/>
  <c r="P232" i="2"/>
  <c r="BK232" i="2"/>
  <c r="J232" i="2"/>
  <c r="BE232" i="2" s="1"/>
  <c r="BI230" i="2"/>
  <c r="BH230" i="2"/>
  <c r="BG230" i="2"/>
  <c r="BF230" i="2"/>
  <c r="T230" i="2"/>
  <c r="R230" i="2"/>
  <c r="P230" i="2"/>
  <c r="BK230" i="2"/>
  <c r="J230" i="2"/>
  <c r="BE230" i="2" s="1"/>
  <c r="BI229" i="2"/>
  <c r="BH229" i="2"/>
  <c r="BG229" i="2"/>
  <c r="BF229" i="2"/>
  <c r="T229" i="2"/>
  <c r="R229" i="2"/>
  <c r="P229" i="2"/>
  <c r="BK229" i="2"/>
  <c r="J229" i="2"/>
  <c r="BE229" i="2" s="1"/>
  <c r="BI228" i="2"/>
  <c r="BH228" i="2"/>
  <c r="BG228" i="2"/>
  <c r="BF228" i="2"/>
  <c r="T228" i="2"/>
  <c r="R228" i="2"/>
  <c r="P228" i="2"/>
  <c r="BK228" i="2"/>
  <c r="J228" i="2"/>
  <c r="BE228" i="2" s="1"/>
  <c r="BI226" i="2"/>
  <c r="BH226" i="2"/>
  <c r="BG226" i="2"/>
  <c r="BF226" i="2"/>
  <c r="T226" i="2"/>
  <c r="R226" i="2"/>
  <c r="P226" i="2"/>
  <c r="BK226" i="2"/>
  <c r="J226" i="2"/>
  <c r="BE226" i="2" s="1"/>
  <c r="BI224" i="2"/>
  <c r="BH224" i="2"/>
  <c r="BG224" i="2"/>
  <c r="BF224" i="2"/>
  <c r="T224" i="2"/>
  <c r="R224" i="2"/>
  <c r="P224" i="2"/>
  <c r="BK224" i="2"/>
  <c r="J224" i="2"/>
  <c r="BE224" i="2" s="1"/>
  <c r="BI222" i="2"/>
  <c r="BH222" i="2"/>
  <c r="BG222" i="2"/>
  <c r="BF222" i="2"/>
  <c r="BE222" i="2"/>
  <c r="T222" i="2"/>
  <c r="R222" i="2"/>
  <c r="P222" i="2"/>
  <c r="BK222" i="2"/>
  <c r="J222" i="2"/>
  <c r="BI220" i="2"/>
  <c r="BH220" i="2"/>
  <c r="BG220" i="2"/>
  <c r="BF220" i="2"/>
  <c r="BE220" i="2"/>
  <c r="T220" i="2"/>
  <c r="R220" i="2"/>
  <c r="P220" i="2"/>
  <c r="BK220" i="2"/>
  <c r="J220" i="2"/>
  <c r="BI218" i="2"/>
  <c r="BH218" i="2"/>
  <c r="BG218" i="2"/>
  <c r="BF218" i="2"/>
  <c r="BE218" i="2"/>
  <c r="T218" i="2"/>
  <c r="T217" i="2" s="1"/>
  <c r="R218" i="2"/>
  <c r="R217" i="2" s="1"/>
  <c r="P218" i="2"/>
  <c r="P217" i="2" s="1"/>
  <c r="BK218" i="2"/>
  <c r="BK217" i="2" s="1"/>
  <c r="J217" i="2" s="1"/>
  <c r="J62" i="2" s="1"/>
  <c r="J218" i="2"/>
  <c r="BI216" i="2"/>
  <c r="BH216" i="2"/>
  <c r="BG216" i="2"/>
  <c r="BF216" i="2"/>
  <c r="T216" i="2"/>
  <c r="R216" i="2"/>
  <c r="P216" i="2"/>
  <c r="BK216" i="2"/>
  <c r="J216" i="2"/>
  <c r="BE216" i="2" s="1"/>
  <c r="BI213" i="2"/>
  <c r="BH213" i="2"/>
  <c r="BG213" i="2"/>
  <c r="BF213" i="2"/>
  <c r="T213" i="2"/>
  <c r="R213" i="2"/>
  <c r="P213" i="2"/>
  <c r="BK213" i="2"/>
  <c r="J213" i="2"/>
  <c r="BE213" i="2" s="1"/>
  <c r="BI210" i="2"/>
  <c r="BH210" i="2"/>
  <c r="BG210" i="2"/>
  <c r="BF210" i="2"/>
  <c r="T210" i="2"/>
  <c r="R210" i="2"/>
  <c r="P210" i="2"/>
  <c r="BK210" i="2"/>
  <c r="J210" i="2"/>
  <c r="BE210" i="2" s="1"/>
  <c r="BI208" i="2"/>
  <c r="BH208" i="2"/>
  <c r="BG208" i="2"/>
  <c r="BF208" i="2"/>
  <c r="T208" i="2"/>
  <c r="R208" i="2"/>
  <c r="P208" i="2"/>
  <c r="BK208" i="2"/>
  <c r="J208" i="2"/>
  <c r="BE208" i="2" s="1"/>
  <c r="BI205" i="2"/>
  <c r="BH205" i="2"/>
  <c r="BG205" i="2"/>
  <c r="BF205" i="2"/>
  <c r="BE205" i="2"/>
  <c r="T205" i="2"/>
  <c r="R205" i="2"/>
  <c r="P205" i="2"/>
  <c r="BK205" i="2"/>
  <c r="J205" i="2"/>
  <c r="BI202" i="2"/>
  <c r="BH202" i="2"/>
  <c r="BG202" i="2"/>
  <c r="BF202" i="2"/>
  <c r="BE202" i="2"/>
  <c r="T202" i="2"/>
  <c r="R202" i="2"/>
  <c r="P202" i="2"/>
  <c r="BK202" i="2"/>
  <c r="J202" i="2"/>
  <c r="BI200" i="2"/>
  <c r="BH200" i="2"/>
  <c r="BG200" i="2"/>
  <c r="BF200" i="2"/>
  <c r="BE200" i="2"/>
  <c r="T200" i="2"/>
  <c r="T199" i="2" s="1"/>
  <c r="R200" i="2"/>
  <c r="R199" i="2" s="1"/>
  <c r="P200" i="2"/>
  <c r="P199" i="2" s="1"/>
  <c r="BK200" i="2"/>
  <c r="BK199" i="2" s="1"/>
  <c r="J199" i="2" s="1"/>
  <c r="J61" i="2" s="1"/>
  <c r="J200" i="2"/>
  <c r="BI193" i="2"/>
  <c r="BH193" i="2"/>
  <c r="BG193" i="2"/>
  <c r="BF193" i="2"/>
  <c r="T193" i="2"/>
  <c r="T192" i="2" s="1"/>
  <c r="R193" i="2"/>
  <c r="R192" i="2" s="1"/>
  <c r="P193" i="2"/>
  <c r="P192" i="2" s="1"/>
  <c r="BK193" i="2"/>
  <c r="BK192" i="2" s="1"/>
  <c r="J192" i="2" s="1"/>
  <c r="J60" i="2" s="1"/>
  <c r="J193" i="2"/>
  <c r="BE193" i="2" s="1"/>
  <c r="BI187" i="2"/>
  <c r="BH187" i="2"/>
  <c r="BG187" i="2"/>
  <c r="BF187" i="2"/>
  <c r="BE187" i="2"/>
  <c r="T187" i="2"/>
  <c r="R187" i="2"/>
  <c r="P187" i="2"/>
  <c r="BK187" i="2"/>
  <c r="J187" i="2"/>
  <c r="BI185" i="2"/>
  <c r="BH185" i="2"/>
  <c r="BG185" i="2"/>
  <c r="BF185" i="2"/>
  <c r="BE185" i="2"/>
  <c r="T185" i="2"/>
  <c r="R185" i="2"/>
  <c r="P185" i="2"/>
  <c r="BK185" i="2"/>
  <c r="J185" i="2"/>
  <c r="BI182" i="2"/>
  <c r="BH182" i="2"/>
  <c r="BG182" i="2"/>
  <c r="BF182" i="2"/>
  <c r="BE182" i="2"/>
  <c r="T182" i="2"/>
  <c r="T181" i="2" s="1"/>
  <c r="R182" i="2"/>
  <c r="R181" i="2" s="1"/>
  <c r="P182" i="2"/>
  <c r="P181" i="2" s="1"/>
  <c r="BK182" i="2"/>
  <c r="BK181" i="2" s="1"/>
  <c r="J181" i="2" s="1"/>
  <c r="J59" i="2" s="1"/>
  <c r="J182" i="2"/>
  <c r="BI179" i="2"/>
  <c r="BH179" i="2"/>
  <c r="BG179" i="2"/>
  <c r="BF179" i="2"/>
  <c r="T179" i="2"/>
  <c r="R179" i="2"/>
  <c r="P179" i="2"/>
  <c r="BK179" i="2"/>
  <c r="J179" i="2"/>
  <c r="BE179" i="2" s="1"/>
  <c r="BI173" i="2"/>
  <c r="BH173" i="2"/>
  <c r="BG173" i="2"/>
  <c r="BF173" i="2"/>
  <c r="T173" i="2"/>
  <c r="R173" i="2"/>
  <c r="P173" i="2"/>
  <c r="BK173" i="2"/>
  <c r="J173" i="2"/>
  <c r="BE173" i="2" s="1"/>
  <c r="BI168" i="2"/>
  <c r="BH168" i="2"/>
  <c r="BG168" i="2"/>
  <c r="BF168" i="2"/>
  <c r="T168" i="2"/>
  <c r="R168" i="2"/>
  <c r="P168" i="2"/>
  <c r="BK168" i="2"/>
  <c r="J168" i="2"/>
  <c r="BE168" i="2" s="1"/>
  <c r="BI165" i="2"/>
  <c r="BH165" i="2"/>
  <c r="BG165" i="2"/>
  <c r="BF165" i="2"/>
  <c r="T165" i="2"/>
  <c r="R165" i="2"/>
  <c r="P165" i="2"/>
  <c r="BK165" i="2"/>
  <c r="J165" i="2"/>
  <c r="BE165" i="2" s="1"/>
  <c r="BI163" i="2"/>
  <c r="BH163" i="2"/>
  <c r="BG163" i="2"/>
  <c r="BF163" i="2"/>
  <c r="BE163" i="2"/>
  <c r="T163" i="2"/>
  <c r="R163" i="2"/>
  <c r="P163" i="2"/>
  <c r="BK163" i="2"/>
  <c r="J163" i="2"/>
  <c r="BI159" i="2"/>
  <c r="BH159" i="2"/>
  <c r="BG159" i="2"/>
  <c r="BF159" i="2"/>
  <c r="T159" i="2"/>
  <c r="R159" i="2"/>
  <c r="P159" i="2"/>
  <c r="BK159" i="2"/>
  <c r="J159" i="2"/>
  <c r="BE159" i="2" s="1"/>
  <c r="BI151" i="2"/>
  <c r="BH151" i="2"/>
  <c r="BG151" i="2"/>
  <c r="BF151" i="2"/>
  <c r="BE151" i="2"/>
  <c r="T151" i="2"/>
  <c r="R151" i="2"/>
  <c r="P151" i="2"/>
  <c r="BK151" i="2"/>
  <c r="J151" i="2"/>
  <c r="BI150" i="2"/>
  <c r="BH150" i="2"/>
  <c r="BG150" i="2"/>
  <c r="BF150" i="2"/>
  <c r="BE150" i="2"/>
  <c r="T150" i="2"/>
  <c r="R150" i="2"/>
  <c r="P150" i="2"/>
  <c r="BK150" i="2"/>
  <c r="J150" i="2"/>
  <c r="BI147" i="2"/>
  <c r="BH147" i="2"/>
  <c r="BG147" i="2"/>
  <c r="BF147" i="2"/>
  <c r="BE147" i="2"/>
  <c r="T147" i="2"/>
  <c r="R147" i="2"/>
  <c r="P147" i="2"/>
  <c r="BK147" i="2"/>
  <c r="J147" i="2"/>
  <c r="BI146" i="2"/>
  <c r="BH146" i="2"/>
  <c r="BG146" i="2"/>
  <c r="BF146" i="2"/>
  <c r="BE146" i="2"/>
  <c r="T146" i="2"/>
  <c r="R146" i="2"/>
  <c r="P146" i="2"/>
  <c r="BK146" i="2"/>
  <c r="J146" i="2"/>
  <c r="BI142" i="2"/>
  <c r="BH142" i="2"/>
  <c r="BG142" i="2"/>
  <c r="BF142" i="2"/>
  <c r="BE142" i="2"/>
  <c r="T142" i="2"/>
  <c r="R142" i="2"/>
  <c r="P142" i="2"/>
  <c r="BK142" i="2"/>
  <c r="J142" i="2"/>
  <c r="BI141" i="2"/>
  <c r="BH141" i="2"/>
  <c r="BG141" i="2"/>
  <c r="BF141" i="2"/>
  <c r="BE141" i="2"/>
  <c r="T141" i="2"/>
  <c r="R141" i="2"/>
  <c r="P141" i="2"/>
  <c r="BK141" i="2"/>
  <c r="J141" i="2"/>
  <c r="BI137" i="2"/>
  <c r="BH137" i="2"/>
  <c r="BG137" i="2"/>
  <c r="BF137" i="2"/>
  <c r="BE137" i="2"/>
  <c r="T137" i="2"/>
  <c r="R137" i="2"/>
  <c r="P137" i="2"/>
  <c r="BK137" i="2"/>
  <c r="J137" i="2"/>
  <c r="BI133" i="2"/>
  <c r="BH133" i="2"/>
  <c r="BG133" i="2"/>
  <c r="BF133" i="2"/>
  <c r="BE133" i="2"/>
  <c r="T133" i="2"/>
  <c r="R133" i="2"/>
  <c r="P133" i="2"/>
  <c r="BK133" i="2"/>
  <c r="J133" i="2"/>
  <c r="BI131" i="2"/>
  <c r="BH131" i="2"/>
  <c r="BG131" i="2"/>
  <c r="BF131" i="2"/>
  <c r="BE131" i="2"/>
  <c r="T131" i="2"/>
  <c r="R131" i="2"/>
  <c r="P131" i="2"/>
  <c r="BK131" i="2"/>
  <c r="J131" i="2"/>
  <c r="BI127" i="2"/>
  <c r="BH127" i="2"/>
  <c r="BG127" i="2"/>
  <c r="BF127" i="2"/>
  <c r="BE127" i="2"/>
  <c r="T127" i="2"/>
  <c r="R127" i="2"/>
  <c r="P127" i="2"/>
  <c r="BK127" i="2"/>
  <c r="J127" i="2"/>
  <c r="BI124" i="2"/>
  <c r="BH124" i="2"/>
  <c r="BG124" i="2"/>
  <c r="BF124" i="2"/>
  <c r="BE124" i="2"/>
  <c r="T124" i="2"/>
  <c r="R124" i="2"/>
  <c r="P124" i="2"/>
  <c r="BK124" i="2"/>
  <c r="J124" i="2"/>
  <c r="BI122" i="2"/>
  <c r="BH122" i="2"/>
  <c r="BG122" i="2"/>
  <c r="BF122" i="2"/>
  <c r="BE122" i="2"/>
  <c r="T122" i="2"/>
  <c r="R122" i="2"/>
  <c r="P122" i="2"/>
  <c r="BK122" i="2"/>
  <c r="J122" i="2"/>
  <c r="BI118" i="2"/>
  <c r="BH118" i="2"/>
  <c r="BG118" i="2"/>
  <c r="BF118" i="2"/>
  <c r="BE118" i="2"/>
  <c r="T118" i="2"/>
  <c r="R118" i="2"/>
  <c r="P118" i="2"/>
  <c r="BK118" i="2"/>
  <c r="J118" i="2"/>
  <c r="BI114" i="2"/>
  <c r="BH114" i="2"/>
  <c r="BG114" i="2"/>
  <c r="BF114" i="2"/>
  <c r="BE114" i="2"/>
  <c r="T114" i="2"/>
  <c r="R114" i="2"/>
  <c r="P114" i="2"/>
  <c r="BK114" i="2"/>
  <c r="J114" i="2"/>
  <c r="BI109" i="2"/>
  <c r="BH109" i="2"/>
  <c r="BG109" i="2"/>
  <c r="BF109" i="2"/>
  <c r="BE109" i="2"/>
  <c r="T109" i="2"/>
  <c r="R109" i="2"/>
  <c r="P109" i="2"/>
  <c r="BK109" i="2"/>
  <c r="J109" i="2"/>
  <c r="BI105" i="2"/>
  <c r="BH105" i="2"/>
  <c r="BG105" i="2"/>
  <c r="BF105" i="2"/>
  <c r="BE105" i="2"/>
  <c r="T105" i="2"/>
  <c r="R105" i="2"/>
  <c r="P105" i="2"/>
  <c r="BK105" i="2"/>
  <c r="J105" i="2"/>
  <c r="BI101" i="2"/>
  <c r="BH101" i="2"/>
  <c r="BG101" i="2"/>
  <c r="BF101" i="2"/>
  <c r="BE101" i="2"/>
  <c r="T101" i="2"/>
  <c r="R101" i="2"/>
  <c r="P101" i="2"/>
  <c r="BK101" i="2"/>
  <c r="J101" i="2"/>
  <c r="BI99" i="2"/>
  <c r="BH99" i="2"/>
  <c r="BG99" i="2"/>
  <c r="BF99" i="2"/>
  <c r="BE99" i="2"/>
  <c r="T99" i="2"/>
  <c r="R99" i="2"/>
  <c r="P99" i="2"/>
  <c r="BK99" i="2"/>
  <c r="J99" i="2"/>
  <c r="BI97" i="2"/>
  <c r="BH97" i="2"/>
  <c r="BG97" i="2"/>
  <c r="BF97" i="2"/>
  <c r="BE97" i="2"/>
  <c r="T97" i="2"/>
  <c r="R97" i="2"/>
  <c r="P97" i="2"/>
  <c r="BK97" i="2"/>
  <c r="J97" i="2"/>
  <c r="BI94" i="2"/>
  <c r="BH94" i="2"/>
  <c r="BG94" i="2"/>
  <c r="BF94" i="2"/>
  <c r="BE94" i="2"/>
  <c r="T94" i="2"/>
  <c r="R94" i="2"/>
  <c r="P94" i="2"/>
  <c r="BK94" i="2"/>
  <c r="J94" i="2"/>
  <c r="BI91" i="2"/>
  <c r="BH91" i="2"/>
  <c r="BG91" i="2"/>
  <c r="BF91" i="2"/>
  <c r="BE91" i="2"/>
  <c r="T91" i="2"/>
  <c r="R91" i="2"/>
  <c r="P91" i="2"/>
  <c r="BK91" i="2"/>
  <c r="J91" i="2"/>
  <c r="BI88" i="2"/>
  <c r="F34" i="2" s="1"/>
  <c r="BD52" i="1" s="1"/>
  <c r="BD51" i="1" s="1"/>
  <c r="W30" i="1" s="1"/>
  <c r="BH88" i="2"/>
  <c r="F33" i="2" s="1"/>
  <c r="BC52" i="1" s="1"/>
  <c r="BC51" i="1" s="1"/>
  <c r="BG88" i="2"/>
  <c r="F32" i="2" s="1"/>
  <c r="BB52" i="1" s="1"/>
  <c r="BB51" i="1" s="1"/>
  <c r="BF88" i="2"/>
  <c r="F31" i="2" s="1"/>
  <c r="BA52" i="1" s="1"/>
  <c r="BE88" i="2"/>
  <c r="J30" i="2" s="1"/>
  <c r="AV52" i="1" s="1"/>
  <c r="T88" i="2"/>
  <c r="T87" i="2" s="1"/>
  <c r="T86" i="2" s="1"/>
  <c r="T85" i="2" s="1"/>
  <c r="R88" i="2"/>
  <c r="R87" i="2" s="1"/>
  <c r="R86" i="2" s="1"/>
  <c r="R85" i="2" s="1"/>
  <c r="P88" i="2"/>
  <c r="P87" i="2" s="1"/>
  <c r="P86" i="2" s="1"/>
  <c r="P85" i="2" s="1"/>
  <c r="AU52" i="1" s="1"/>
  <c r="AU51" i="1" s="1"/>
  <c r="BK88" i="2"/>
  <c r="BK87" i="2" s="1"/>
  <c r="J88" i="2"/>
  <c r="J81" i="2"/>
  <c r="F81" i="2"/>
  <c r="F79" i="2"/>
  <c r="E77" i="2"/>
  <c r="E75" i="2"/>
  <c r="J51" i="2"/>
  <c r="F51" i="2"/>
  <c r="F49" i="2"/>
  <c r="E47" i="2"/>
  <c r="J18" i="2"/>
  <c r="E18" i="2"/>
  <c r="F52" i="2" s="1"/>
  <c r="J17" i="2"/>
  <c r="J12" i="2"/>
  <c r="J49" i="2" s="1"/>
  <c r="E7" i="2"/>
  <c r="E45" i="2" s="1"/>
  <c r="AS51" i="1"/>
  <c r="L47" i="1"/>
  <c r="AM46" i="1"/>
  <c r="L46" i="1"/>
  <c r="AM44" i="1"/>
  <c r="L44" i="1"/>
  <c r="L42" i="1"/>
  <c r="L41" i="1"/>
  <c r="W28" i="1" l="1"/>
  <c r="AX51" i="1"/>
  <c r="W29" i="1"/>
  <c r="AY51" i="1"/>
  <c r="BK86" i="3"/>
  <c r="J87" i="3"/>
  <c r="J58" i="3" s="1"/>
  <c r="BK86" i="2"/>
  <c r="J87" i="2"/>
  <c r="J58" i="2" s="1"/>
  <c r="F82" i="2"/>
  <c r="J79" i="2"/>
  <c r="J31" i="2"/>
  <c r="AW52" i="1" s="1"/>
  <c r="AT52" i="1" s="1"/>
  <c r="J49" i="3"/>
  <c r="F31" i="3"/>
  <c r="BA53" i="1" s="1"/>
  <c r="BA51" i="1" s="1"/>
  <c r="F30" i="2"/>
  <c r="AZ52" i="1" s="1"/>
  <c r="AZ51" i="1" s="1"/>
  <c r="F82" i="3"/>
  <c r="F30" i="3"/>
  <c r="AZ53" i="1" s="1"/>
  <c r="AW51" i="1" l="1"/>
  <c r="AK27" i="1" s="1"/>
  <c r="W27" i="1"/>
  <c r="W26" i="1"/>
  <c r="AV51" i="1"/>
  <c r="J86" i="2"/>
  <c r="J57" i="2" s="1"/>
  <c r="BK85" i="2"/>
  <c r="J85" i="2" s="1"/>
  <c r="BK85" i="3"/>
  <c r="J85" i="3" s="1"/>
  <c r="J86" i="3"/>
  <c r="J57" i="3" s="1"/>
  <c r="AK26" i="1" l="1"/>
  <c r="AT51" i="1"/>
  <c r="J56" i="3"/>
  <c r="J27" i="3"/>
  <c r="J56" i="2"/>
  <c r="J27" i="2"/>
  <c r="AG53" i="1" l="1"/>
  <c r="AN53" i="1" s="1"/>
  <c r="J36" i="3"/>
  <c r="AG52" i="1"/>
  <c r="J36" i="2"/>
  <c r="AG51" i="1" l="1"/>
  <c r="AN52" i="1"/>
  <c r="AN51" i="1" l="1"/>
  <c r="AK23" i="1"/>
  <c r="AK32" i="1" s="1"/>
</calcChain>
</file>

<file path=xl/sharedStrings.xml><?xml version="1.0" encoding="utf-8"?>
<sst xmlns="http://schemas.openxmlformats.org/spreadsheetml/2006/main" count="4340" uniqueCount="748">
  <si>
    <t>Export VZ</t>
  </si>
  <si>
    <t>List obsahuje:</t>
  </si>
  <si>
    <t>1) Rekapitulace stavby</t>
  </si>
  <si>
    <t>2) Rekapitulace objektů stavby a soupisů prací</t>
  </si>
  <si>
    <t>3.0</t>
  </si>
  <si>
    <t>ZAMOK</t>
  </si>
  <si>
    <t>False</t>
  </si>
  <si>
    <t>{1a6f52c7-3751-4f5e-88c9-8c8cc55f9b92}</t>
  </si>
  <si>
    <t>0,01</t>
  </si>
  <si>
    <t>21</t>
  </si>
  <si>
    <t>15</t>
  </si>
  <si>
    <t>REKAPITULACE STAVBY</t>
  </si>
  <si>
    <t>v ---  níže se nacházejí doplnkové a pomocné údaje k sestavám  --- v</t>
  </si>
  <si>
    <t>Návod na vyplnění</t>
  </si>
  <si>
    <t>0,001</t>
  </si>
  <si>
    <t>Kód:</t>
  </si>
  <si>
    <t>Skudly-Lhota_KPf</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</si>
  <si>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</si>
  <si>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</si>
  <si>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Splašková kanalizace Škudly a Lhota pod Přeloučí - napojení přípojek</t>
  </si>
  <si>
    <t>0,1</t>
  </si>
  <si>
    <t>KSO:</t>
  </si>
  <si>
    <t/>
  </si>
  <si>
    <t>CC-CZ:</t>
  </si>
  <si>
    <t>1</t>
  </si>
  <si>
    <t>Místo:</t>
  </si>
  <si>
    <t>k.ú. Škudly a Lhota pod Přeloučí</t>
  </si>
  <si>
    <t>Datum:</t>
  </si>
  <si>
    <t>16.12.2015</t>
  </si>
  <si>
    <t>10</t>
  </si>
  <si>
    <t>100</t>
  </si>
  <si>
    <t>Zadavatel:</t>
  </si>
  <si>
    <t>IČ:</t>
  </si>
  <si>
    <t>VaK Pardubice a.s., Teplého 2014, Pardubice 530 02</t>
  </si>
  <si>
    <t>DIČ:</t>
  </si>
  <si>
    <t>Uchazeč:</t>
  </si>
  <si>
    <t>Vyplň údaj</t>
  </si>
  <si>
    <t>Projektant:</t>
  </si>
  <si>
    <t>IKKO Hradec Králové, s.r.o., Bří. Štefanů 238, HK</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</si>
  <si>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</si>
  <si>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</si>
  <si>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</si>
  <si>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</si>
  <si>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</si>
  <si>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</si>
  <si>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</si>
  <si>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</si>
  <si>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</si>
  <si>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</si>
  <si>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</si>
  <si>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</si>
  <si>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</si>
  <si>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</si>
  <si>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</si>
  <si>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</si>
  <si>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</si>
  <si>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</si>
  <si>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</si>
  <si>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</si>
  <si>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</si>
  <si>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</si>
  <si>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</si>
  <si>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</si>
  <si>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</si>
  <si>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</si>
  <si>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</si>
  <si>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</si>
  <si>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</si>
  <si>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</si>
  <si>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</si>
  <si>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</si>
  <si>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</si>
  <si>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</si>
  <si>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</si>
  <si>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</si>
  <si>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</si>
  <si>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</si>
  <si>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</si>
  <si>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</si>
  <si>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IO-01-KP</t>
  </si>
  <si>
    <t>IO 01 - Splašková kanalizace Škudly - napojení přípojek</t>
  </si>
  <si>
    <t>STA</t>
  </si>
  <si>
    <t>{e2b5157e-68b2-4c6a-bbaa-a251dadb6f2e}</t>
  </si>
  <si>
    <t>2</t>
  </si>
  <si>
    <t>IO-02-KP</t>
  </si>
  <si>
    <t>IO 02 - Splašková kanalizace Lhota pod Přeloučí - napojení přípojek</t>
  </si>
  <si>
    <t>{50e8a7ea-bc2e-48ca-bad2-7938c93fdc6f}</t>
  </si>
  <si>
    <t>1) Krycí list soupisu</t>
  </si>
  <si>
    <t>2) Rekapitulace</t>
  </si>
  <si>
    <t>3) Soupis prací</t>
  </si>
  <si>
    <t>Zpět na list:</t>
  </si>
  <si>
    <t>Rekapitulace stavby</t>
  </si>
  <si>
    <t>KRYCÍ LIST SOUPISU</t>
  </si>
  <si>
    <t>Objekt:</t>
  </si>
  <si>
    <t>IO-01-KP - IO 01 - Splašková kanalizace Škudly - napojení přípojek</t>
  </si>
  <si>
    <t>REKAPITULACE ČLENĚNÍ SOUPISU PRACÍ</t>
  </si>
  <si>
    <t>Kód dílu - Popis</t>
  </si>
  <si>
    <t>Cena celkem [CZK]</t>
  </si>
  <si>
    <t>Náklady soupisu celkem</t>
  </si>
  <si>
    <t>-1</t>
  </si>
  <si>
    <t>HSV - HSV</t>
  </si>
  <si>
    <t xml:space="preserve">    1 - Zemní práce</t>
  </si>
  <si>
    <t xml:space="preserve">    2 - Zakládání</t>
  </si>
  <si>
    <t xml:space="preserve">    4 - Vodorovné konstrukce</t>
  </si>
  <si>
    <t xml:space="preserve">    5 - Komunikace</t>
  </si>
  <si>
    <t xml:space="preserve">    8 - Trubní vedení</t>
  </si>
  <si>
    <t xml:space="preserve">    9 - Ostatní konstrukce a práce-bourání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</si>
  <si>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</si>
  <si>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</si>
  <si>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</si>
  <si>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</si>
  <si>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</si>
  <si>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</si>
  <si>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</si>
  <si>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</si>
  <si>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</si>
  <si>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</si>
  <si>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</si>
  <si>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</si>
  <si>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</si>
  <si>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</si>
  <si>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</si>
  <si>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</si>
  <si>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</si>
  <si>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ROZPOCET</t>
  </si>
  <si>
    <t>Zemní práce</t>
  </si>
  <si>
    <t>K</t>
  </si>
  <si>
    <t>113107222</t>
  </si>
  <si>
    <t>Odstranění podkladů nebo krytů s přemístěním hmot na skládku na vzdálenost do 20 m nebo s naložením na dopravní prostředek v ploše jednotlivě přes 200 m2 z kameniva hrubého drceného, o tl. vrstvy přes 100 do 200 mm</t>
  </si>
  <si>
    <t>m2</t>
  </si>
  <si>
    <t>CS ÚRS 2015 01</t>
  </si>
  <si>
    <t>4</t>
  </si>
  <si>
    <t>-1263921356</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</si>
  <si>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</si>
  <si>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</si>
  <si>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</si>
  <si>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(37,5*0,9)+2*(1,6*1,6)</t>
  </si>
  <si>
    <t>True</t>
  </si>
  <si>
    <t>113107231</t>
  </si>
  <si>
    <t>Odstranění podkladů nebo krytů s přemístěním hmot na skládku na vzdálenost do 20 m nebo s naložením na dopravní prostředek v ploše jednotlivě přes 200 m2 z betonu prostého, o tl. vrstvy přes 100 do 150 mm</t>
  </si>
  <si>
    <t>-1488179603</t>
  </si>
  <si>
    <t>(37,5*1,9)</t>
  </si>
  <si>
    <t>3</t>
  </si>
  <si>
    <t>113154123</t>
  </si>
  <si>
    <t>Frézování živičného podkladu nebo krytu s naložením na dopravní prostředek plochy do 500 m2 bez překážek v trase pruhu šířky přes 0,5 m do 1 m, tloušťky vrstvy 50 mm</t>
  </si>
  <si>
    <t>986321903</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</si>
  <si>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</si>
  <si>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2*(37,5*1,9) "ložní a obrusná vrstva v místních komunikacích</t>
  </si>
  <si>
    <t>115101201</t>
  </si>
  <si>
    <t>Čerpání vody na dopravní výšku do 10 m s uvažovaným průměrným přítokem do 500 l/min</t>
  </si>
  <si>
    <t>hod</t>
  </si>
  <si>
    <t>709648826</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</si>
  <si>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</si>
  <si>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5</t>
  </si>
  <si>
    <t>115101301</t>
  </si>
  <si>
    <t>Pohotovost záložní čerpací soupravy pro dopravní výšku do 10 m s uvažovaným průměrným přítokem do 500 l/min</t>
  </si>
  <si>
    <t>den</t>
  </si>
  <si>
    <t>46670558</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</si>
  <si>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</si>
  <si>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6</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</si>
  <si>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</si>
  <si>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</si>
  <si>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m</t>
  </si>
  <si>
    <t>927374461</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</si>
  <si>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</si>
  <si>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Struktura výpočtu: počet křížení*šířka výkopu</t>
  </si>
  <si>
    <t>(4*0,9)</t>
  </si>
  <si>
    <t>7</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</si>
  <si>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</si>
  <si>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</si>
  <si>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-416628744</t>
  </si>
  <si>
    <t>1*0,9</t>
  </si>
  <si>
    <t>8</t>
  </si>
  <si>
    <t>120001101</t>
  </si>
  <si>
    <t>Příplatek k cenám vykopávek za ztížení vykopávky v blízkosti podzemního vedení nebo výbušnin v horninách jakékoliv třídy</t>
  </si>
  <si>
    <t>m3</t>
  </si>
  <si>
    <t>1348102770</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</si>
  <si>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</si>
  <si>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Struktura výpočtu (křížení): počet křížení*2*šířka*hloubka výkopu</t>
  </si>
  <si>
    <t xml:space="preserve">(5*2*0,9*1,5) </t>
  </si>
  <si>
    <t>Součet</t>
  </si>
  <si>
    <t>9</t>
  </si>
  <si>
    <t>131101202</t>
  </si>
  <si>
    <t>Hloubení zapažených jam a zářezů s urovnáním dna do předepsaného profilu a spádu v horninách tř. 1 a 2 přes 100 do 1 000 m3</t>
  </si>
  <si>
    <t>745393445</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</si>
  <si>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t>
  </si>
  <si>
    <t>Struktura výpočtu: podíl zastoupení tř. zeminy*(půdorysný rozměr výkopu*hloubka výkopu)</t>
  </si>
  <si>
    <t>0,8*(15*(4*2*2,5)+(4*2*2,1)+2*(1,6*1,6*1,6)) "hloubení do hl.v. 2,5 m</t>
  </si>
  <si>
    <t>131201201</t>
  </si>
  <si>
    <t>Hloubení zapažených jam a zářezů s urovnáním dna do předepsaného profilu a spádu v hornině tř. 3 do 100 m3</t>
  </si>
  <si>
    <t>2137772054</t>
  </si>
  <si>
    <t>0,2*(15*(4*2*2,5)+(4*2*2,1)+2*(1,6*1,6*1,6)) "hloubení do hl.v. 2,5 m</t>
  </si>
  <si>
    <t>11</t>
  </si>
  <si>
    <t>131201209</t>
  </si>
  <si>
    <t>Hloubení zapažených jam a zářezů s urovnáním dna do předepsaného profilu a spádu Příplatek k cenám za lepivost horniny tř. 3</t>
  </si>
  <si>
    <t>923977898</t>
  </si>
  <si>
    <t>12</t>
  </si>
  <si>
    <t>132101201</t>
  </si>
  <si>
    <t>Hloubení zapažených i nezapažených rýh šířky přes 600 do 2 000 mm s urovnáním dna do předepsaného profilu a spádu v horninách tř. 1 a 2 do 100 m3</t>
  </si>
  <si>
    <t>1686194205</t>
  </si>
  <si>
    <t>Struktura výpočtu: podíl zastoupení tř. zeminy*(délka*šířka*hloubka výkopu)</t>
  </si>
  <si>
    <t>0,8*(37,5*0,9*1,7) "hloubení do hl.v. 2,5 m</t>
  </si>
  <si>
    <t>13</t>
  </si>
  <si>
    <t>132201201</t>
  </si>
  <si>
    <t>Hloubení zapažených i nezapažených rýh šířky přes 600 do 2 000 mm s urovnáním dna do předepsaného profilu a spádu v hornině tř. 3 do 100 m3</t>
  </si>
  <si>
    <t>323127177</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</si>
  <si>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</si>
  <si>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0,2*(37,5*0,9*1,7) "hloubení do hl.v. 2,5 m</t>
  </si>
  <si>
    <t>14</t>
  </si>
  <si>
    <t>132201209</t>
  </si>
  <si>
    <t>Hloubení zapažených i nezapažených rýh šířky přes 600 do 2 000 mm s urovnáním dna do předepsaného profilu a spádu v hornině tř. 3 Příplatek k cenám za lepivost horniny tř. 3</t>
  </si>
  <si>
    <t>1493551557</t>
  </si>
  <si>
    <t>141701101R</t>
  </si>
  <si>
    <t>Protlačení trub D do 500 mm v hloubce do 6 m, délce do 35 m, v hornině tř. 1 až 4</t>
  </si>
  <si>
    <t>-1795434937</t>
  </si>
  <si>
    <t>98,0 "gravitační přípojky</t>
  </si>
  <si>
    <t>9,0 "tlaková přípojka</t>
  </si>
  <si>
    <t>16</t>
  </si>
  <si>
    <t>151201102</t>
  </si>
  <si>
    <t>Zřízení pažení a rozepření stěn rýh pro podzemní vedení pro všechny šířky rýhy zátažné, hloubky do 4 m</t>
  </si>
  <si>
    <t>-2003924358</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</si>
  <si>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</si>
  <si>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Struktura výpočtu: 2*délka*hloubka výkopu rýhy</t>
  </si>
  <si>
    <t>2*37,5*2,15</t>
  </si>
  <si>
    <t>17</t>
  </si>
  <si>
    <t>151201112</t>
  </si>
  <si>
    <t>Odstranění pažení a rozepření stěn rýh pro podzemní vedení s uložením materiálu na vzdálenost do 3 m od kraje výkopu zátažné, hloubky přes 2 do 4 m</t>
  </si>
  <si>
    <t>-1576598649</t>
  </si>
  <si>
    <t>18</t>
  </si>
  <si>
    <t>151201201</t>
  </si>
  <si>
    <t>Zřízení pažení stěn výkopu bez rozepření nebo vzepření zátažné, hloubky do 4 m</t>
  </si>
  <si>
    <t>-1535869018</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</si>
  <si>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</si>
  <si>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Struktura výpočtu: počet jam*2*šířka*hloubka výkopu jámy</t>
  </si>
  <si>
    <t>15*(2*6*2,5)+(2*6*2,1)+2*(2*1,6*2,05)</t>
  </si>
  <si>
    <t>19</t>
  </si>
  <si>
    <t>151201211</t>
  </si>
  <si>
    <t>Odstranění pažení stěn výkopu s uložením pažin na vzdálenost do 3 m od okraje výkopu zátažné, hloubky do 4 m</t>
  </si>
  <si>
    <t>-977362188</t>
  </si>
  <si>
    <t>20</t>
  </si>
  <si>
    <t>151201301</t>
  </si>
  <si>
    <t>Zřízení rozepření zapažených stěn výkopů s potřebným přepažováním při roubení zátažném, hloubky do 4 m</t>
  </si>
  <si>
    <t>1828140265</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</si>
  <si>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 </t>
  </si>
  <si>
    <t>324,992 "=hloubení jam</t>
  </si>
  <si>
    <t>151201311</t>
  </si>
  <si>
    <t>Odstranění rozepření stěn výkopů s uložením materiálu na vzdálenost do 3 m od okraje výkopu roubení zátažného, hloubky do 4 m</t>
  </si>
  <si>
    <t>-536102097</t>
  </si>
  <si>
    <t>22</t>
  </si>
  <si>
    <t>161101101</t>
  </si>
  <si>
    <t>Svislé přemístění výkopku bez naložení do dopravní nádoby avšak s vyprázdněním dopravní nádoby na hromadu nebo do dopravního prostředku z horniny tř. 1 až 4, při hloubce výkopu přes 1 do 2,5 m</t>
  </si>
  <si>
    <t>-2005747556</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</si>
  <si>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</si>
  <si>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Struktura výpočtu:</t>
  </si>
  <si>
    <t>8% hloubené vykopávky jam</t>
  </si>
  <si>
    <t>0,08*324,992</t>
  </si>
  <si>
    <t>100% hloubené vykopávky rýh</t>
  </si>
  <si>
    <t>1,0*57,375</t>
  </si>
  <si>
    <t>23</t>
  </si>
  <si>
    <t>162601102</t>
  </si>
  <si>
    <t>Vodorovné přemístění výkopku nebo sypaniny po suchu na obvyklém dopravním prostředku, bez naložení výkopku, avšak se složením bez rozhrnutí z horniny tř. 1 až 4 na vzdálenost přes 4 000 do 5 000 m</t>
  </si>
  <si>
    <t>-2113217574</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</si>
  <si>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 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</si>
  <si>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Struktura výpočtu: lože+drenáž+obsyp+objem potrubí+objem šachet</t>
  </si>
  <si>
    <t>3,887+1,875+14,438+0,75+0,55</t>
  </si>
  <si>
    <t>24</t>
  </si>
  <si>
    <t>171201201</t>
  </si>
  <si>
    <t>Uložení sypaniny na skládky</t>
  </si>
  <si>
    <t>-1552520722</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</si>
  <si>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</si>
  <si>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25</t>
  </si>
  <si>
    <t>171201211</t>
  </si>
  <si>
    <t>Uložení sypaniny poplatek za uložení sypaniny na skládce (skládkovné)</t>
  </si>
  <si>
    <t>t</t>
  </si>
  <si>
    <t>1964334008</t>
  </si>
  <si>
    <t>1,8*21,50</t>
  </si>
  <si>
    <t>26</t>
  </si>
  <si>
    <t>174101101</t>
  </si>
  <si>
    <t>Zásyp sypaninou z jakékoliv horniny s uložením výkopku ve vrstvách se zhutněním jam, šachet, rýh nebo kolem objektů v těchto vykopávkách</t>
  </si>
  <si>
    <t>631023140</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</si>
  <si>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</si>
  <si>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(součet všech hloubených vykopávek)-vodor. přemístění</t>
  </si>
  <si>
    <t>(324,992+57,375)-21,50</t>
  </si>
  <si>
    <t>27</t>
  </si>
  <si>
    <t>175151101</t>
  </si>
  <si>
    <t>Obsypání potrubí strojně sypaninou z vhodných hornin tř. 1 až 4 nebo materiálem připraveným podél výkopu ve vzdálenosti do 3 m od jeho kraje, pro jakoukoliv hloubku výkopu a míru zhutnění bez prohození sypaniny</t>
  </si>
  <si>
    <t>-1734640739</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</si>
  <si>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</si>
  <si>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xml:space="preserve">Struktura výpočtu: </t>
  </si>
  <si>
    <t>(délka*šířka*výška obsypu)-objem potrubí</t>
  </si>
  <si>
    <t>(37,5*0,9*0,45)-0,75 "gravitační přípojky</t>
  </si>
  <si>
    <t>28</t>
  </si>
  <si>
    <t>M</t>
  </si>
  <si>
    <t>583313400</t>
  </si>
  <si>
    <t>kamenivo přírodní těžené pro stavební účely  PTK  (drobné, hrubé, štěrkopísky) kamenivo těžené drobné D&lt;=2 mm (ČSN EN 13043 ) D&lt;=4 mm (ČSN EN 12620, ČSN EN 13139 ) d=0 mm, D&lt;=6,3 mm (ČSN EN 13242) frakce  0-4  praná</t>
  </si>
  <si>
    <t>259770459</t>
  </si>
  <si>
    <t>1,89*14,438</t>
  </si>
  <si>
    <t>Zakládání</t>
  </si>
  <si>
    <t>29</t>
  </si>
  <si>
    <t>214500111</t>
  </si>
  <si>
    <t>Zřízení výplně rýhy s drenážním potrubím z trub DN do 200 štěrkem, pískem nebo štěrkopískem, výšky přes 200 do 300 mm</t>
  </si>
  <si>
    <t>605930177</t>
  </si>
  <si>
    <t xml:space="preserve">Poznámka k souboru cen:_x000D_
1. Ceny lze použít i pro obsyp drenážního potrubí. 2. Výplň rýhy s drenážním potrubím z trub DN přes 200 se oceňuje cenami souboru cen 174 20-11 Zásyp sypaninou bez zhutnění části A 01 katalogu 800-1 Zemní práce. 3. V cenách nejsou započteny náklady na výplňový materiál, tyto se oceňují ve specifikaci. Ztratné lze dohodnout ve výši 5 %. 4. Výška výplně se určuje od dna rýhy. </t>
  </si>
  <si>
    <t>37,5</t>
  </si>
  <si>
    <t>30</t>
  </si>
  <si>
    <t>286112230</t>
  </si>
  <si>
    <t>trubky z polyvinylchloridu trubky drenážní drenážní plastová trubka flexibilní D 100 mm</t>
  </si>
  <si>
    <t>2000411316</t>
  </si>
  <si>
    <t>1,015*37,5</t>
  </si>
  <si>
    <t>31</t>
  </si>
  <si>
    <t>583336500</t>
  </si>
  <si>
    <t xml:space="preserve">kamenivo přírodní těžené pro stavební účely  PTK  (drobné, hrubé, štěrkopísky) kamenivo těžené hrubé d&gt;=2 a D&lt;=45 mm (ČSN EN 13043 ) d&gt;=2 a D&gt;=4 mm (ČSN EN 12620, ČSN EN 13139 ) d&gt;=1 a D&gt;=2 mm (ČSN EN 13242) frakce   8-16 praná </t>
  </si>
  <si>
    <t>240239124</t>
  </si>
  <si>
    <t>1,7*((šířka*výška*délka lože)-objem potrubí)</t>
  </si>
  <si>
    <t>1,7*((37,5*0,2*0,25)-0,29)</t>
  </si>
  <si>
    <t>Vodorovné konstrukce</t>
  </si>
  <si>
    <t>32</t>
  </si>
  <si>
    <t>451572111</t>
  </si>
  <si>
    <t>Lože pod potrubí, stoky a drobné objekty v otevřeném výkopu z kameniva drobného těženého 0 až 4 mm</t>
  </si>
  <si>
    <t>1137851185</t>
  </si>
  <si>
    <t xml:space="preserve">Poznámka k souboru cen:_x000D_
1. Ceny -1111 a -1192 lze použít i pro zřízení sběrných vrstev nad drenážními trubkami. 2. V cenách -5111 a -1192 jsou započteny i náklady na prohození výkopku získaného při zemních pracích. </t>
  </si>
  <si>
    <t>(délka potrubí*šířka*výška lože)+počet šachet*(délka*šířka*výška lože)</t>
  </si>
  <si>
    <t>(37,5*0,9*0,1)+2*(1,6*1,6*0,1) "gravitační přípojky</t>
  </si>
  <si>
    <t>Komunikace</t>
  </si>
  <si>
    <t>33</t>
  </si>
  <si>
    <t>564871116R</t>
  </si>
  <si>
    <t>Podklad ze štěrkodrti ŠD s rozprostřením a zhutněním, po zhutnění tl. 300 mm</t>
  </si>
  <si>
    <t>1902904038</t>
  </si>
  <si>
    <t>(37,5*0,9)+2*(1,6*1,6) "podklad v místních živ. komunikacích</t>
  </si>
  <si>
    <t>34</t>
  </si>
  <si>
    <t>565175113</t>
  </si>
  <si>
    <t>Asfaltový beton vrstva podkladní ACP 16 (obalované kamenivo střednězrnné - OKS) s rozprostřením a zhutněním v pruhu šířky do 3 m, po zhutnění tl. 120 mm</t>
  </si>
  <si>
    <t>1100911662</t>
  </si>
  <si>
    <t xml:space="preserve">Poznámka k souboru cen:_x000D_
1. ČSN EN 13108-1 připouští pro ACP 16 pouze tl. 50 až 80 mm. </t>
  </si>
  <si>
    <t>37,5*1,9 "podkladní vrstva v místních komunikacích</t>
  </si>
  <si>
    <t>35</t>
  </si>
  <si>
    <t>573111112</t>
  </si>
  <si>
    <t>Postřik živičný infiltrační z asfaltu silničního s posypem kamenivem, v množství 1,00 kg/m2</t>
  </si>
  <si>
    <t>-1185592161</t>
  </si>
  <si>
    <t>71,250 "v místních komunikacích</t>
  </si>
  <si>
    <t>36</t>
  </si>
  <si>
    <t>573211111</t>
  </si>
  <si>
    <t>Postřik živičný spojovací bez posypu kamenivem z asfaltu silničního, v množství od 0,50 do 0,70 kg/m2</t>
  </si>
  <si>
    <t>-345026807</t>
  </si>
  <si>
    <t>2*71,250 "v místních komunikacích</t>
  </si>
  <si>
    <t>37</t>
  </si>
  <si>
    <t>577134131</t>
  </si>
  <si>
    <t>Asfaltový beton vrstva obrusná ACO 11 (ABS) s rozprostřením a se zhutněním z modifikovaného asfaltu v pruhu šířky do 3 m, po zhutnění tl. 40 mm</t>
  </si>
  <si>
    <t>800409763</t>
  </si>
  <si>
    <t xml:space="preserve">Poznámka k souboru cen:_x000D_
1. ČSN EN 13108-1 připouští pro ACO 11 pouze tl. 35 až 50 mm. </t>
  </si>
  <si>
    <t>71,250 "krycí vrstva v místních komunikacích</t>
  </si>
  <si>
    <t>38</t>
  </si>
  <si>
    <t>577166131</t>
  </si>
  <si>
    <t>Asfaltový beton vrstva ložní ACL 22 (ABVH) s rozprostřením a zhutněním z modifikovaného asfaltu, po zhutnění v pruhu šířky do 3 m, po zhutnění tl. 70 mm</t>
  </si>
  <si>
    <t>-1280270488</t>
  </si>
  <si>
    <t xml:space="preserve">Poznámka k souboru cen:_x000D_
1. ČSN EN 13108-1 připouští pro ACL 22 pouze tl. 60 až 90 mm. </t>
  </si>
  <si>
    <t>71,250 "ložní vrstva v místních komunikacích</t>
  </si>
  <si>
    <t>39</t>
  </si>
  <si>
    <t>R-580101</t>
  </si>
  <si>
    <t>Pružná zálivka spáry</t>
  </si>
  <si>
    <t>-341231980</t>
  </si>
  <si>
    <t>Trubní vedení</t>
  </si>
  <si>
    <t>40</t>
  </si>
  <si>
    <t>871211121</t>
  </si>
  <si>
    <t>Montáž potrubí z plastických hmot v otevřeném výkopu, z tlakových trubek polyetylenových PE svařených vnějšího průměru 63 mm</t>
  </si>
  <si>
    <t>1445748849</t>
  </si>
  <si>
    <t xml:space="preserve">Poznámka k souboru cen:_x000D_
1. Ceny -3111 jsou určeny pro plošné kolektory primárních okruhů tepelných čerpadel. 2. V cenách potrubí jsou obsaženy náklady na montáž tvarovek. 3. V cenách potrubí nejsou započteny náklady na: a) dodání potrubí; potrubí se oceňuje ve specifikaci; ztratné lze dohodnout u trub polyetylénových ve výši 1,5 %; u trub tlakových hrdlovaných z tvrdého PVC ve výši 3 %, b) dodání tvarovek; tvarovky se oceňují ve specifikaci. </t>
  </si>
  <si>
    <t>41</t>
  </si>
  <si>
    <t>286136840</t>
  </si>
  <si>
    <t>trubky z polyetylénu kanalizační potrubí PE kanalizační tlakové potrubí ČSN EN 13244 PE100  SDR 11 tyče 12 m, návin 100 m 63 x 5,8 mm, tyče + návin</t>
  </si>
  <si>
    <t>332835339</t>
  </si>
  <si>
    <t>1,015*9,0</t>
  </si>
  <si>
    <t>42</t>
  </si>
  <si>
    <t>871313121</t>
  </si>
  <si>
    <t>Montáž kanalizačního potrubí z plastů z tvrdého PVC těsněných gumovým kroužkem v otevřeném výkopu ve sklonu do 20 % DN 150</t>
  </si>
  <si>
    <t>-1702967901</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</si>
  <si>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</si>
  <si>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43</t>
  </si>
  <si>
    <t>286152020</t>
  </si>
  <si>
    <t>trubky z polypropylénu a kombinované kanalizační potrubí žebrované plnostěnné z PP SN10 DN 150  mm/ 3m</t>
  </si>
  <si>
    <t>kus</t>
  </si>
  <si>
    <t>-1134939500</t>
  </si>
  <si>
    <t>1,015*136,0/3</t>
  </si>
  <si>
    <t>44</t>
  </si>
  <si>
    <t>877315211</t>
  </si>
  <si>
    <t>Montáž tvarovek na kanalizačním potrubí z trub z plastu z tvrdého PVC systém KG nebo z polypropylenu systém KG 2000 v otevřeném výkopu jednoosých DN 150</t>
  </si>
  <si>
    <t>991938949</t>
  </si>
  <si>
    <t xml:space="preserve">Poznámka k souboru cen:_x000D_
1. V cenách nejsou započteny náklady na dodání tvarovek. Tvarovky se oceňují ve ve specifikaci. </t>
  </si>
  <si>
    <t>45</t>
  </si>
  <si>
    <t>286154060</t>
  </si>
  <si>
    <t>trubky z polypropylénu a kombinované kanalizační potrubí žebrované plnostěnné z PP koleno DIN  150/45°</t>
  </si>
  <si>
    <t>-1460014384</t>
  </si>
  <si>
    <t>46</t>
  </si>
  <si>
    <t>286155100R</t>
  </si>
  <si>
    <t>těsnění pro žebrované plnostěnné potrubí z PP, DIN TĚSNĚNÍ 150 mm</t>
  </si>
  <si>
    <t>1862577172</t>
  </si>
  <si>
    <t>47</t>
  </si>
  <si>
    <t>892000012R</t>
  </si>
  <si>
    <t>Zaměření trasy potrubí</t>
  </si>
  <si>
    <t>-334450478</t>
  </si>
  <si>
    <t>136,0+9,0</t>
  </si>
  <si>
    <t>48</t>
  </si>
  <si>
    <t>892221111R</t>
  </si>
  <si>
    <t>Zkouška těsnosti kanalizačního potrubí</t>
  </si>
  <si>
    <t>-463318984</t>
  </si>
  <si>
    <t>49</t>
  </si>
  <si>
    <t>892241111</t>
  </si>
  <si>
    <t>Tlakové zkoušky vodou na potrubí DN do 80</t>
  </si>
  <si>
    <t>1801878572</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</si>
  <si>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</si>
  <si>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50</t>
  </si>
  <si>
    <t>894812211R</t>
  </si>
  <si>
    <t>Revizní a čistící šachta z polypropylenu PP pro hladké trouby (např. systém KG) DN 425 šachtové dno (DN šachty / DN trubního vedení) DN 425/150 přímý tok</t>
  </si>
  <si>
    <t>-665213771</t>
  </si>
  <si>
    <t>51</t>
  </si>
  <si>
    <t>894812231</t>
  </si>
  <si>
    <t>Revizní a čistící šachta z polypropylenu PP pro hladké trouby (např. systém KG) DN 425 roura šachtová korugovaná bez hrdla, světlé hloubky 1500 mm</t>
  </si>
  <si>
    <t>308863784</t>
  </si>
  <si>
    <t xml:space="preserve">Poznámka k souboru cen:_x000D_
1. V cenách jsou započteny i náklady na: a) vyrovnávací násypnou vrstvu ze štěrkopísku tl. 100 mm, b) dodání a montáž šachtového dna, trouby šachty, teleskopu a poklopu, příslušného dílu šachty, c) napojení stávajícího kanalizačního potrubí. 2. V cenách nejsou započteny náklady na: a) fixování šachty obsypem, který se oceňuje cenami souboru 174 . 0-11 Zásyp sypaninou z jakékoliv horniny části A 01 tohoto katalogu. </t>
  </si>
  <si>
    <t>52</t>
  </si>
  <si>
    <t>894812232</t>
  </si>
  <si>
    <t>Revizní a čistící šachta z polypropylenu PP pro hladké trouby (např. systém KG) DN 425 roura šachtová korugovaná bez hrdla, světlé hloubky 2000 mm</t>
  </si>
  <si>
    <t>-1330491038</t>
  </si>
  <si>
    <t>53</t>
  </si>
  <si>
    <t>894812241</t>
  </si>
  <si>
    <t>Revizní a čistící šachta z polypropylenu PP pro hladké trouby (např. systém KG) DN 425 roura šachtová korugovaná teleskopická (včetně těsnění) 375 mm</t>
  </si>
  <si>
    <t>-587522081</t>
  </si>
  <si>
    <t>54</t>
  </si>
  <si>
    <t>894812249</t>
  </si>
  <si>
    <t>Revizní a čistící šachta z polypropylenu PP pro hladké trouby (např. systém KG) DN 425 roura šachtová korugovaná Příplatek k cenám 2231 - 2245 za uříznutí šachtové roury</t>
  </si>
  <si>
    <t>291693704</t>
  </si>
  <si>
    <t>55</t>
  </si>
  <si>
    <t>894812262</t>
  </si>
  <si>
    <t>Revizní a čistící šachta z polypropylenu PP pro hladké trouby (např. systém KG) DN 425 poklop litinový (pro zatížení) plný do teleskopické trubky (40 t)</t>
  </si>
  <si>
    <t>-196819654</t>
  </si>
  <si>
    <t>56</t>
  </si>
  <si>
    <t>899911091R</t>
  </si>
  <si>
    <t>Kluzné objímky (pojízdná sedla) pro zasunutí potrubí do chráničky výšky 25 mm vnějšího průměru potrubí do 183 mm</t>
  </si>
  <si>
    <t>-145528862</t>
  </si>
  <si>
    <t>P</t>
  </si>
  <si>
    <t>Poznámka k položce:
- 1 objímka = 1x segment typu C</t>
  </si>
  <si>
    <t>57</t>
  </si>
  <si>
    <t>899911121</t>
  </si>
  <si>
    <t>Kluzné objímky (pojízdná sedla) pro zasunutí potrubí do chráničky výšky 41 mm vnějšího průměru potrubí do 183 mm</t>
  </si>
  <si>
    <t>246797199</t>
  </si>
  <si>
    <t>58</t>
  </si>
  <si>
    <t>899913122</t>
  </si>
  <si>
    <t>Koncové uzavírací manžety chrániček DN potrubí x DN chráničky DN 50 x 100</t>
  </si>
  <si>
    <t>283261632</t>
  </si>
  <si>
    <t xml:space="preserve">Poznámka k souboru cen:_x000D_
1. V cenách jsou započteny i náklady na nerezové upínací pásky daných průměrů. </t>
  </si>
  <si>
    <t>59</t>
  </si>
  <si>
    <t>899913152</t>
  </si>
  <si>
    <t>Koncové uzavírací manžety chrániček DN potrubí x DN chráničky DN 150 x 250</t>
  </si>
  <si>
    <t>-496161921</t>
  </si>
  <si>
    <t>60</t>
  </si>
  <si>
    <t>899914111</t>
  </si>
  <si>
    <t>Montáž ocelové chráničky vnějšího průměru D 159 x 10 mm</t>
  </si>
  <si>
    <t>-968116637</t>
  </si>
  <si>
    <t>61</t>
  </si>
  <si>
    <t>141308980R</t>
  </si>
  <si>
    <t>trubky ocelové bezešvé hladké kruhové běžné - nekotlové ČSN 41 1353.1 ve výrobních délkách, s vnějším i vnitřním povrchem okujeným, bez ochrany povrchu vnější D  tloušťka stěny mm 114      8,0</t>
  </si>
  <si>
    <t>1222466937</t>
  </si>
  <si>
    <t>Poznámka k položce:
Hmotnost: 20,913 kg/m</t>
  </si>
  <si>
    <t>62</t>
  </si>
  <si>
    <t>899914113</t>
  </si>
  <si>
    <t>Montáž ocelové chráničky vnějšího průměru D 273 x 10 mm</t>
  </si>
  <si>
    <t>34370828</t>
  </si>
  <si>
    <t>63</t>
  </si>
  <si>
    <t>142261040R</t>
  </si>
  <si>
    <t>trubky ocelové bezešvé hladké kruhové vnějšího průměru nad 133 mm ve výrobních délkách s vnějším i vnitřním povrchem okujeným, bez ochrany povrchu ČSN 41 1353.1 vnější D    tloušťka stěny mm 273         10,0</t>
  </si>
  <si>
    <t>1543127811</t>
  </si>
  <si>
    <t>Poznámka k položce:
Hmotnost: 64,86 kg/m</t>
  </si>
  <si>
    <t>Ostatní konstrukce a práce-bourání</t>
  </si>
  <si>
    <t>64</t>
  </si>
  <si>
    <t>919735112</t>
  </si>
  <si>
    <t>Řezání stávajícího živičného krytu nebo podkladu hloubky přes 50 do 100 mm</t>
  </si>
  <si>
    <t>-1043903812</t>
  </si>
  <si>
    <t xml:space="preserve">Poznámka k souboru cen:_x000D_
1. V cenách jsou započteny i náklady na spotřebu vody. </t>
  </si>
  <si>
    <t>2*(2*37,5)</t>
  </si>
  <si>
    <t>997</t>
  </si>
  <si>
    <t>Přesun sutě</t>
  </si>
  <si>
    <t>65</t>
  </si>
  <si>
    <t>997221571</t>
  </si>
  <si>
    <t>Vodorovná doprava vybouraných hmot bez naložení, ale se složením a s hrubým urovnáním na vzdálenost do 1 km</t>
  </si>
  <si>
    <t>-1843367091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</si>
  <si>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</si>
  <si>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66</t>
  </si>
  <si>
    <t>997221579</t>
  </si>
  <si>
    <t>Vodorovná doprava vybouraných hmot bez naložení, ale se složením a s hrubým urovnáním na vzdálenost Příplatek k ceně za každý další i započatý 1 km přes 1 km</t>
  </si>
  <si>
    <t>1682605722</t>
  </si>
  <si>
    <t>4*43,406</t>
  </si>
  <si>
    <t>67</t>
  </si>
  <si>
    <t>997221815</t>
  </si>
  <si>
    <t>Poplatek za uložení stavebního odpadu na skládce (skládkovné) betonového</t>
  </si>
  <si>
    <t>1419784167</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</si>
  <si>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</si>
  <si>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68</t>
  </si>
  <si>
    <t>997221845</t>
  </si>
  <si>
    <t>Poplatek za uložení stavebního odpadu na skládce (skládkovné) z asfaltových povrchů</t>
  </si>
  <si>
    <t>55315714</t>
  </si>
  <si>
    <t>69</t>
  </si>
  <si>
    <t>997221855</t>
  </si>
  <si>
    <t>Poplatek za uložení stavebního odpadu na skládce (skládkovné) z kameniva</t>
  </si>
  <si>
    <t>-608831449</t>
  </si>
  <si>
    <t>998</t>
  </si>
  <si>
    <t>Přesun hmot</t>
  </si>
  <si>
    <t>70</t>
  </si>
  <si>
    <t>998276101</t>
  </si>
  <si>
    <t>Přesun hmot pro trubní vedení hloubené z trub z plastických hmot nebo sklolaminátových pro vodovody nebo kanalizace v otevřeném výkopu dopravní vzdálenost do 15 m</t>
  </si>
  <si>
    <t>-844962082</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</si>
  <si>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</si>
  <si>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IO-02-KP - IO 02 - Splašková kanalizace Lhota pod Přeloučí - napojení přípojek</t>
  </si>
  <si>
    <t>(130*0,9) "podkladní vrstva v místních komunikacích</t>
  </si>
  <si>
    <t>130,0*1,9 "podkladní vrstva v místních komunikacích</t>
  </si>
  <si>
    <t>2*(130,0*1,9) "ložní a obrusná vrstva v místních komunikacích</t>
  </si>
  <si>
    <t>(7*0,9)</t>
  </si>
  <si>
    <t>(8*2*0,9*1,5)</t>
  </si>
  <si>
    <t>131101201</t>
  </si>
  <si>
    <t>Hloubení zapažených jam a zářezů s urovnáním dna do předepsaného profilu a spádu v horninách tř. 1 a 2 do 100 m3</t>
  </si>
  <si>
    <t>-1822466109</t>
  </si>
  <si>
    <t>0,4*(4*2*2,5) "hloubení do hl.v. 2,5 m</t>
  </si>
  <si>
    <t>0,6*(4*2*2,5) "hloubení do hl.v. 2,5 m</t>
  </si>
  <si>
    <t>132101202</t>
  </si>
  <si>
    <t>Hloubení zapažených i nezapažených rýh šířky přes 600 do 2 000 mm s urovnáním dna do předepsaného profilu a spádu v horninách tř. 1 a 2 přes 100 do 1 000 m3</t>
  </si>
  <si>
    <t>-1030408756</t>
  </si>
  <si>
    <t>0,4*(130*0,9*1,7) "hloubení do hl.v. 2,5 m</t>
  </si>
  <si>
    <t>132201202</t>
  </si>
  <si>
    <t>Hloubení zapažených i nezapažených rýh šířky přes 600 do 2 000 mm s urovnáním dna do předepsaného profilu a spádu v hornině tř. 3 přes 100 do 1 000 m3</t>
  </si>
  <si>
    <t>-287378495</t>
  </si>
  <si>
    <t>0,6*(130*0,9*1,7) "hloubení do hl.v. 2,5 m</t>
  </si>
  <si>
    <t>7,0 "gravitační přípojky</t>
  </si>
  <si>
    <t>2*130,0*2,15</t>
  </si>
  <si>
    <t>(2*6*2,5)</t>
  </si>
  <si>
    <t>20,0 "=hloubení jam</t>
  </si>
  <si>
    <t>100% hloubené vykopávky jam</t>
  </si>
  <si>
    <t>1,0*20,0</t>
  </si>
  <si>
    <t>50% hloubené vykopávky rýh</t>
  </si>
  <si>
    <t>0,5*198,90</t>
  </si>
  <si>
    <t>Struktura výpočtu: lože+drenáž+obsyp+objem potrubí</t>
  </si>
  <si>
    <t>11,7+6,5+50,04+2,61</t>
  </si>
  <si>
    <t>1,8*70,850</t>
  </si>
  <si>
    <t>(20,0+198,90)-70,850</t>
  </si>
  <si>
    <t>442580467</t>
  </si>
  <si>
    <t>(130*0,9*0,45)-2,61 "gravitační přípojky</t>
  </si>
  <si>
    <t>1,89*50,040</t>
  </si>
  <si>
    <t>1,015*130</t>
  </si>
  <si>
    <t>kamenivo přírodní těžené pro stavební účely  PTK  (drobné, hrubé, štěrkopísky) kamenivo těžené hrubé d&gt;=2 a D&lt;=45 mm (ČSN EN 13043 ) d&gt;=2 a D&gt;=4 mm (ČSN EN 12620, ČSN EN 13139 ) d&gt;=1 a D&gt;=2 mm (ČSN EN 13242) frakce   8-16 praná</t>
  </si>
  <si>
    <t>1,7*((130*0,2*0,25)-1,02)</t>
  </si>
  <si>
    <t>Struktura výpočtu: délka potrubí*šířka*výška lože</t>
  </si>
  <si>
    <t>(130*0,9*0,1) "gravitační přípojky</t>
  </si>
  <si>
    <t>-895864538</t>
  </si>
  <si>
    <t>(130,0*0,9) "podklad v místních živ. komunikacích</t>
  </si>
  <si>
    <t>-677198596</t>
  </si>
  <si>
    <t>-176155569</t>
  </si>
  <si>
    <t>247,0 "v místních komunikacích</t>
  </si>
  <si>
    <t>596009062</t>
  </si>
  <si>
    <t>2*247,0 "v místních komunikacích</t>
  </si>
  <si>
    <t>-1257353236</t>
  </si>
  <si>
    <t>247,00 "krycí vrstva v místních komunikacích</t>
  </si>
  <si>
    <t>-1751379769</t>
  </si>
  <si>
    <t>247,0 "ložní vrstva v místních komunikacích</t>
  </si>
  <si>
    <t>1,015*137/3</t>
  </si>
  <si>
    <t>2*(2*130,0)</t>
  </si>
  <si>
    <t>4*146,302</t>
  </si>
  <si>
    <t>141479867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</si>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</sst>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9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3"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6"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7" fillId="0" borderId="0" xfId="0" applyFont="1" applyBorder="1" applyAlignment="1" applyProtection="1">
      <alignment vertical="center" wrapText="1"/>
    </xf>
    <xf numFmtId="0" fontId="9" fillId="0" borderId="5"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38"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39"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4"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4"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39" fillId="0" borderId="0" xfId="0" applyFont="1" applyAlignment="1" applyProtection="1">
      <alignment horizontal="left" vertical="center"/>
    </xf>
    <xf numFmtId="0" fontId="39"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3" borderId="0" xfId="1" applyFont="1" applyFill="1" applyAlignment="1">
      <alignment vertical="center"/>
    </xf>
    <xf numFmtId="0" fontId="44"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top"/>
      <protection locked="0"/>
    </xf>
    <xf numFmtId="0" fontId="43" fillId="0" borderId="34" xfId="0" applyFont="1" applyBorder="1" applyAlignment="1" applyProtection="1">
      <alignment horizontal="left"/>
      <protection locked="0"/>
    </xf>
    <xf numFmtId="0" fontId="42" fillId="0" borderId="1"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protection locked="0"/>
    </xf>
    <xf numFmtId="49" fontId="44" fillId="0" borderId="1" xfId="0" applyNumberFormat="1"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3"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76"/>
      <c r="AS2" s="376"/>
      <c r="AT2" s="376"/>
      <c r="AU2" s="376"/>
      <c r="AV2" s="376"/>
      <c r="AW2" s="376"/>
      <c r="AX2" s="376"/>
      <c r="AY2" s="376"/>
      <c r="AZ2" s="376"/>
      <c r="BA2" s="376"/>
      <c r="BB2" s="376"/>
      <c r="BC2" s="376"/>
      <c r="BD2" s="376"/>
      <c r="BE2" s="376"/>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41" t="s">
        <v>16</v>
      </c>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28"/>
      <c r="AQ5" s="30"/>
      <c r="BE5" s="339" t="s">
        <v>17</v>
      </c>
      <c r="BS5" s="23" t="s">
        <v>8</v>
      </c>
    </row>
    <row r="6" spans="1:74" ht="36.950000000000003" customHeight="1">
      <c r="B6" s="27"/>
      <c r="C6" s="28"/>
      <c r="D6" s="35" t="s">
        <v>18</v>
      </c>
      <c r="E6" s="28"/>
      <c r="F6" s="28"/>
      <c r="G6" s="28"/>
      <c r="H6" s="28"/>
      <c r="I6" s="28"/>
      <c r="J6" s="28"/>
      <c r="K6" s="343" t="s">
        <v>19</v>
      </c>
      <c r="L6" s="342"/>
      <c r="M6" s="342"/>
      <c r="N6" s="342"/>
      <c r="O6" s="342"/>
      <c r="P6" s="342"/>
      <c r="Q6" s="342"/>
      <c r="R6" s="342"/>
      <c r="S6" s="342"/>
      <c r="T6" s="342"/>
      <c r="U6" s="342"/>
      <c r="V6" s="342"/>
      <c r="W6" s="342"/>
      <c r="X6" s="342"/>
      <c r="Y6" s="342"/>
      <c r="Z6" s="342"/>
      <c r="AA6" s="342"/>
      <c r="AB6" s="342"/>
      <c r="AC6" s="342"/>
      <c r="AD6" s="342"/>
      <c r="AE6" s="342"/>
      <c r="AF6" s="342"/>
      <c r="AG6" s="342"/>
      <c r="AH6" s="342"/>
      <c r="AI6" s="342"/>
      <c r="AJ6" s="342"/>
      <c r="AK6" s="342"/>
      <c r="AL6" s="342"/>
      <c r="AM6" s="342"/>
      <c r="AN6" s="342"/>
      <c r="AO6" s="342"/>
      <c r="AP6" s="28"/>
      <c r="AQ6" s="30"/>
      <c r="BE6" s="340"/>
      <c r="BS6" s="23" t="s">
        <v>20</v>
      </c>
    </row>
    <row r="7" spans="1:74" ht="14.45" customHeight="1">
      <c r="B7" s="27"/>
      <c r="C7" s="28"/>
      <c r="D7" s="36"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22</v>
      </c>
      <c r="AO7" s="28"/>
      <c r="AP7" s="28"/>
      <c r="AQ7" s="30"/>
      <c r="BE7" s="340"/>
      <c r="BS7" s="23" t="s">
        <v>24</v>
      </c>
    </row>
    <row r="8" spans="1:74" ht="14.45" customHeight="1">
      <c r="B8" s="27"/>
      <c r="C8" s="28"/>
      <c r="D8" s="36"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27</v>
      </c>
      <c r="AL8" s="28"/>
      <c r="AM8" s="28"/>
      <c r="AN8" s="37" t="s">
        <v>28</v>
      </c>
      <c r="AO8" s="28"/>
      <c r="AP8" s="28"/>
      <c r="AQ8" s="30"/>
      <c r="BE8" s="340"/>
      <c r="BS8" s="23" t="s">
        <v>29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40"/>
      <c r="BS9" s="23" t="s">
        <v>30</v>
      </c>
    </row>
    <row r="10" spans="1:74" ht="14.45" customHeight="1">
      <c r="B10" s="27"/>
      <c r="C10" s="28"/>
      <c r="D10" s="36"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32</v>
      </c>
      <c r="AL10" s="28"/>
      <c r="AM10" s="28"/>
      <c r="AN10" s="34" t="s">
        <v>22</v>
      </c>
      <c r="AO10" s="28"/>
      <c r="AP10" s="28"/>
      <c r="AQ10" s="30"/>
      <c r="BE10" s="340"/>
      <c r="BS10" s="23" t="s">
        <v>20</v>
      </c>
    </row>
    <row r="11" spans="1:74" ht="18.399999999999999"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34</v>
      </c>
      <c r="AL11" s="28"/>
      <c r="AM11" s="28"/>
      <c r="AN11" s="34" t="s">
        <v>22</v>
      </c>
      <c r="AO11" s="28"/>
      <c r="AP11" s="28"/>
      <c r="AQ11" s="30"/>
      <c r="BE11" s="340"/>
      <c r="BS11" s="23" t="s">
        <v>20</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40"/>
      <c r="BS12" s="23" t="s">
        <v>20</v>
      </c>
    </row>
    <row r="13" spans="1:74" ht="14.45" customHeight="1">
      <c r="B13" s="27"/>
      <c r="C13" s="28"/>
      <c r="D13" s="36"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32</v>
      </c>
      <c r="AL13" s="28"/>
      <c r="AM13" s="28"/>
      <c r="AN13" s="38" t="s">
        <v>36</v>
      </c>
      <c r="AO13" s="28"/>
      <c r="AP13" s="28"/>
      <c r="AQ13" s="30"/>
      <c r="BE13" s="340"/>
      <c r="BS13" s="23" t="s">
        <v>20</v>
      </c>
    </row>
    <row r="14" spans="1:74">
      <c r="B14" s="27"/>
      <c r="C14" s="28"/>
      <c r="D14" s="28"/>
      <c r="E14" s="344" t="s">
        <v>36</v>
      </c>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6" t="s">
        <v>34</v>
      </c>
      <c r="AL14" s="28"/>
      <c r="AM14" s="28"/>
      <c r="AN14" s="38" t="s">
        <v>36</v>
      </c>
      <c r="AO14" s="28"/>
      <c r="AP14" s="28"/>
      <c r="AQ14" s="30"/>
      <c r="BE14" s="340"/>
      <c r="BS14" s="23" t="s">
        <v>20</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40"/>
      <c r="BS15" s="23" t="s">
        <v>6</v>
      </c>
    </row>
    <row r="16" spans="1:74" ht="14.45" customHeight="1">
      <c r="B16" s="27"/>
      <c r="C16" s="28"/>
      <c r="D16" s="36"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32</v>
      </c>
      <c r="AL16" s="28"/>
      <c r="AM16" s="28"/>
      <c r="AN16" s="34" t="s">
        <v>22</v>
      </c>
      <c r="AO16" s="28"/>
      <c r="AP16" s="28"/>
      <c r="AQ16" s="30"/>
      <c r="BE16" s="340"/>
      <c r="BS16" s="23" t="s">
        <v>6</v>
      </c>
    </row>
    <row r="17" spans="2:71" ht="18.399999999999999" customHeight="1">
      <c r="B17" s="27"/>
      <c r="C17" s="28"/>
      <c r="D17" s="28"/>
      <c r="E17" s="34" t="s">
        <v>38</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34</v>
      </c>
      <c r="AL17" s="28"/>
      <c r="AM17" s="28"/>
      <c r="AN17" s="34" t="s">
        <v>22</v>
      </c>
      <c r="AO17" s="28"/>
      <c r="AP17" s="28"/>
      <c r="AQ17" s="30"/>
      <c r="BE17" s="340"/>
      <c r="BS17" s="23" t="s">
        <v>6</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40"/>
      <c r="BS18" s="23" t="s">
        <v>8</v>
      </c>
    </row>
    <row r="19" spans="2:71" ht="14.45" customHeight="1">
      <c r="B19" s="27"/>
      <c r="C19" s="28"/>
      <c r="D19" s="36" t="s">
        <v>39</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40"/>
      <c r="BS19" s="23" t="s">
        <v>8</v>
      </c>
    </row>
    <row r="20" spans="2:71" ht="22.5" customHeight="1">
      <c r="B20" s="27"/>
      <c r="C20" s="28"/>
      <c r="D20" s="28"/>
      <c r="E20" s="346" t="s">
        <v>22</v>
      </c>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28"/>
      <c r="AP20" s="28"/>
      <c r="AQ20" s="30"/>
      <c r="BE20" s="340"/>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40"/>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40"/>
    </row>
    <row r="23" spans="2:71" s="1" customFormat="1" ht="25.9" customHeight="1">
      <c r="B23" s="40"/>
      <c r="C23" s="41"/>
      <c r="D23" s="42"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47">
        <f>ROUND(AG51,2)</f>
        <v>0</v>
      </c>
      <c r="AL23" s="348"/>
      <c r="AM23" s="348"/>
      <c r="AN23" s="348"/>
      <c r="AO23" s="348"/>
      <c r="AP23" s="41"/>
      <c r="AQ23" s="44"/>
      <c r="BE23" s="340"/>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40"/>
    </row>
    <row r="25" spans="2:71" s="1" customFormat="1" ht="13.5">
      <c r="B25" s="40"/>
      <c r="C25" s="41"/>
      <c r="D25" s="41"/>
      <c r="E25" s="41"/>
      <c r="F25" s="41"/>
      <c r="G25" s="41"/>
      <c r="H25" s="41"/>
      <c r="I25" s="41"/>
      <c r="J25" s="41"/>
      <c r="K25" s="41"/>
      <c r="L25" s="349" t="s">
        <v>41</v>
      </c>
      <c r="M25" s="349"/>
      <c r="N25" s="349"/>
      <c r="O25" s="349"/>
      <c r="P25" s="41"/>
      <c r="Q25" s="41"/>
      <c r="R25" s="41"/>
      <c r="S25" s="41"/>
      <c r="T25" s="41"/>
      <c r="U25" s="41"/>
      <c r="V25" s="41"/>
      <c r="W25" s="349" t="s">
        <v>42</v>
      </c>
      <c r="X25" s="349"/>
      <c r="Y25" s="349"/>
      <c r="Z25" s="349"/>
      <c r="AA25" s="349"/>
      <c r="AB25" s="349"/>
      <c r="AC25" s="349"/>
      <c r="AD25" s="349"/>
      <c r="AE25" s="349"/>
      <c r="AF25" s="41"/>
      <c r="AG25" s="41"/>
      <c r="AH25" s="41"/>
      <c r="AI25" s="41"/>
      <c r="AJ25" s="41"/>
      <c r="AK25" s="349" t="s">
        <v>43</v>
      </c>
      <c r="AL25" s="349"/>
      <c r="AM25" s="349"/>
      <c r="AN25" s="349"/>
      <c r="AO25" s="349"/>
      <c r="AP25" s="41"/>
      <c r="AQ25" s="44"/>
      <c r="BE25" s="340"/>
    </row>
    <row r="26" spans="2:71" s="2" customFormat="1" ht="14.45" customHeight="1">
      <c r="B26" s="46"/>
      <c r="C26" s="47"/>
      <c r="D26" s="48" t="s">
        <v>44</v>
      </c>
      <c r="E26" s="47"/>
      <c r="F26" s="48" t="s">
        <v>45</v>
      </c>
      <c r="G26" s="47"/>
      <c r="H26" s="47"/>
      <c r="I26" s="47"/>
      <c r="J26" s="47"/>
      <c r="K26" s="47"/>
      <c r="L26" s="350">
        <v>0.21</v>
      </c>
      <c r="M26" s="351"/>
      <c r="N26" s="351"/>
      <c r="O26" s="351"/>
      <c r="P26" s="47"/>
      <c r="Q26" s="47"/>
      <c r="R26" s="47"/>
      <c r="S26" s="47"/>
      <c r="T26" s="47"/>
      <c r="U26" s="47"/>
      <c r="V26" s="47"/>
      <c r="W26" s="352">
        <f>ROUND(AZ51,2)</f>
        <v>0</v>
      </c>
      <c r="X26" s="351"/>
      <c r="Y26" s="351"/>
      <c r="Z26" s="351"/>
      <c r="AA26" s="351"/>
      <c r="AB26" s="351"/>
      <c r="AC26" s="351"/>
      <c r="AD26" s="351"/>
      <c r="AE26" s="351"/>
      <c r="AF26" s="47"/>
      <c r="AG26" s="47"/>
      <c r="AH26" s="47"/>
      <c r="AI26" s="47"/>
      <c r="AJ26" s="47"/>
      <c r="AK26" s="352">
        <f>ROUND(AV51,2)</f>
        <v>0</v>
      </c>
      <c r="AL26" s="351"/>
      <c r="AM26" s="351"/>
      <c r="AN26" s="351"/>
      <c r="AO26" s="351"/>
      <c r="AP26" s="47"/>
      <c r="AQ26" s="49"/>
      <c r="BE26" s="340"/>
    </row>
    <row r="27" spans="2:71" s="2" customFormat="1" ht="14.45" customHeight="1">
      <c r="B27" s="46"/>
      <c r="C27" s="47"/>
      <c r="D27" s="47"/>
      <c r="E27" s="47"/>
      <c r="F27" s="48" t="s">
        <v>46</v>
      </c>
      <c r="G27" s="47"/>
      <c r="H27" s="47"/>
      <c r="I27" s="47"/>
      <c r="J27" s="47"/>
      <c r="K27" s="47"/>
      <c r="L27" s="350">
        <v>0.15</v>
      </c>
      <c r="M27" s="351"/>
      <c r="N27" s="351"/>
      <c r="O27" s="351"/>
      <c r="P27" s="47"/>
      <c r="Q27" s="47"/>
      <c r="R27" s="47"/>
      <c r="S27" s="47"/>
      <c r="T27" s="47"/>
      <c r="U27" s="47"/>
      <c r="V27" s="47"/>
      <c r="W27" s="352">
        <f>ROUND(BA51,2)</f>
        <v>0</v>
      </c>
      <c r="X27" s="351"/>
      <c r="Y27" s="351"/>
      <c r="Z27" s="351"/>
      <c r="AA27" s="351"/>
      <c r="AB27" s="351"/>
      <c r="AC27" s="351"/>
      <c r="AD27" s="351"/>
      <c r="AE27" s="351"/>
      <c r="AF27" s="47"/>
      <c r="AG27" s="47"/>
      <c r="AH27" s="47"/>
      <c r="AI27" s="47"/>
      <c r="AJ27" s="47"/>
      <c r="AK27" s="352">
        <f>ROUND(AW51,2)</f>
        <v>0</v>
      </c>
      <c r="AL27" s="351"/>
      <c r="AM27" s="351"/>
      <c r="AN27" s="351"/>
      <c r="AO27" s="351"/>
      <c r="AP27" s="47"/>
      <c r="AQ27" s="49"/>
      <c r="BE27" s="340"/>
    </row>
    <row r="28" spans="2:71" s="2" customFormat="1" ht="14.45" hidden="1" customHeight="1">
      <c r="B28" s="46"/>
      <c r="C28" s="47"/>
      <c r="D28" s="47"/>
      <c r="E28" s="47"/>
      <c r="F28" s="48" t="s">
        <v>47</v>
      </c>
      <c r="G28" s="47"/>
      <c r="H28" s="47"/>
      <c r="I28" s="47"/>
      <c r="J28" s="47"/>
      <c r="K28" s="47"/>
      <c r="L28" s="350">
        <v>0.21</v>
      </c>
      <c r="M28" s="351"/>
      <c r="N28" s="351"/>
      <c r="O28" s="351"/>
      <c r="P28" s="47"/>
      <c r="Q28" s="47"/>
      <c r="R28" s="47"/>
      <c r="S28" s="47"/>
      <c r="T28" s="47"/>
      <c r="U28" s="47"/>
      <c r="V28" s="47"/>
      <c r="W28" s="352">
        <f>ROUND(BB51,2)</f>
        <v>0</v>
      </c>
      <c r="X28" s="351"/>
      <c r="Y28" s="351"/>
      <c r="Z28" s="351"/>
      <c r="AA28" s="351"/>
      <c r="AB28" s="351"/>
      <c r="AC28" s="351"/>
      <c r="AD28" s="351"/>
      <c r="AE28" s="351"/>
      <c r="AF28" s="47"/>
      <c r="AG28" s="47"/>
      <c r="AH28" s="47"/>
      <c r="AI28" s="47"/>
      <c r="AJ28" s="47"/>
      <c r="AK28" s="352">
        <v>0</v>
      </c>
      <c r="AL28" s="351"/>
      <c r="AM28" s="351"/>
      <c r="AN28" s="351"/>
      <c r="AO28" s="351"/>
      <c r="AP28" s="47"/>
      <c r="AQ28" s="49"/>
      <c r="BE28" s="340"/>
    </row>
    <row r="29" spans="2:71" s="2" customFormat="1" ht="14.45" hidden="1" customHeight="1">
      <c r="B29" s="46"/>
      <c r="C29" s="47"/>
      <c r="D29" s="47"/>
      <c r="E29" s="47"/>
      <c r="F29" s="48" t="s">
        <v>48</v>
      </c>
      <c r="G29" s="47"/>
      <c r="H29" s="47"/>
      <c r="I29" s="47"/>
      <c r="J29" s="47"/>
      <c r="K29" s="47"/>
      <c r="L29" s="350">
        <v>0.15</v>
      </c>
      <c r="M29" s="351"/>
      <c r="N29" s="351"/>
      <c r="O29" s="351"/>
      <c r="P29" s="47"/>
      <c r="Q29" s="47"/>
      <c r="R29" s="47"/>
      <c r="S29" s="47"/>
      <c r="T29" s="47"/>
      <c r="U29" s="47"/>
      <c r="V29" s="47"/>
      <c r="W29" s="352">
        <f>ROUND(BC51,2)</f>
        <v>0</v>
      </c>
      <c r="X29" s="351"/>
      <c r="Y29" s="351"/>
      <c r="Z29" s="351"/>
      <c r="AA29" s="351"/>
      <c r="AB29" s="351"/>
      <c r="AC29" s="351"/>
      <c r="AD29" s="351"/>
      <c r="AE29" s="351"/>
      <c r="AF29" s="47"/>
      <c r="AG29" s="47"/>
      <c r="AH29" s="47"/>
      <c r="AI29" s="47"/>
      <c r="AJ29" s="47"/>
      <c r="AK29" s="352">
        <v>0</v>
      </c>
      <c r="AL29" s="351"/>
      <c r="AM29" s="351"/>
      <c r="AN29" s="351"/>
      <c r="AO29" s="351"/>
      <c r="AP29" s="47"/>
      <c r="AQ29" s="49"/>
      <c r="BE29" s="340"/>
    </row>
    <row r="30" spans="2:71" s="2" customFormat="1" ht="14.45" hidden="1" customHeight="1">
      <c r="B30" s="46"/>
      <c r="C30" s="47"/>
      <c r="D30" s="47"/>
      <c r="E30" s="47"/>
      <c r="F30" s="48" t="s">
        <v>49</v>
      </c>
      <c r="G30" s="47"/>
      <c r="H30" s="47"/>
      <c r="I30" s="47"/>
      <c r="J30" s="47"/>
      <c r="K30" s="47"/>
      <c r="L30" s="350">
        <v>0</v>
      </c>
      <c r="M30" s="351"/>
      <c r="N30" s="351"/>
      <c r="O30" s="351"/>
      <c r="P30" s="47"/>
      <c r="Q30" s="47"/>
      <c r="R30" s="47"/>
      <c r="S30" s="47"/>
      <c r="T30" s="47"/>
      <c r="U30" s="47"/>
      <c r="V30" s="47"/>
      <c r="W30" s="352">
        <f>ROUND(BD51,2)</f>
        <v>0</v>
      </c>
      <c r="X30" s="351"/>
      <c r="Y30" s="351"/>
      <c r="Z30" s="351"/>
      <c r="AA30" s="351"/>
      <c r="AB30" s="351"/>
      <c r="AC30" s="351"/>
      <c r="AD30" s="351"/>
      <c r="AE30" s="351"/>
      <c r="AF30" s="47"/>
      <c r="AG30" s="47"/>
      <c r="AH30" s="47"/>
      <c r="AI30" s="47"/>
      <c r="AJ30" s="47"/>
      <c r="AK30" s="352">
        <v>0</v>
      </c>
      <c r="AL30" s="351"/>
      <c r="AM30" s="351"/>
      <c r="AN30" s="351"/>
      <c r="AO30" s="351"/>
      <c r="AP30" s="47"/>
      <c r="AQ30" s="49"/>
      <c r="BE30" s="340"/>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40"/>
    </row>
    <row r="32" spans="2:71" s="1" customFormat="1" ht="25.9" customHeight="1">
      <c r="B32" s="40"/>
      <c r="C32" s="50"/>
      <c r="D32" s="51" t="s">
        <v>50</v>
      </c>
      <c r="E32" s="52"/>
      <c r="F32" s="52"/>
      <c r="G32" s="52"/>
      <c r="H32" s="52"/>
      <c r="I32" s="52"/>
      <c r="J32" s="52"/>
      <c r="K32" s="52"/>
      <c r="L32" s="52"/>
      <c r="M32" s="52"/>
      <c r="N32" s="52"/>
      <c r="O32" s="52"/>
      <c r="P32" s="52"/>
      <c r="Q32" s="52"/>
      <c r="R32" s="52"/>
      <c r="S32" s="52"/>
      <c r="T32" s="53" t="s">
        <v>51</v>
      </c>
      <c r="U32" s="52"/>
      <c r="V32" s="52"/>
      <c r="W32" s="52"/>
      <c r="X32" s="353" t="s">
        <v>52</v>
      </c>
      <c r="Y32" s="354"/>
      <c r="Z32" s="354"/>
      <c r="AA32" s="354"/>
      <c r="AB32" s="354"/>
      <c r="AC32" s="52"/>
      <c r="AD32" s="52"/>
      <c r="AE32" s="52"/>
      <c r="AF32" s="52"/>
      <c r="AG32" s="52"/>
      <c r="AH32" s="52"/>
      <c r="AI32" s="52"/>
      <c r="AJ32" s="52"/>
      <c r="AK32" s="355">
        <f>SUM(AK23:AK30)</f>
        <v>0</v>
      </c>
      <c r="AL32" s="354"/>
      <c r="AM32" s="354"/>
      <c r="AN32" s="354"/>
      <c r="AO32" s="356"/>
      <c r="AP32" s="50"/>
      <c r="AQ32" s="54"/>
      <c r="BE32" s="340"/>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53</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Skudly-Lhota_KPf</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57" t="str">
        <f>K6</f>
        <v>Splašková kanalizace Škudly a Lhota pod Přeloučí - napojení přípojek</v>
      </c>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8"/>
      <c r="AL42" s="358"/>
      <c r="AM42" s="358"/>
      <c r="AN42" s="358"/>
      <c r="AO42" s="358"/>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c r="B44" s="40"/>
      <c r="C44" s="64" t="s">
        <v>25</v>
      </c>
      <c r="D44" s="62"/>
      <c r="E44" s="62"/>
      <c r="F44" s="62"/>
      <c r="G44" s="62"/>
      <c r="H44" s="62"/>
      <c r="I44" s="62"/>
      <c r="J44" s="62"/>
      <c r="K44" s="62"/>
      <c r="L44" s="71" t="str">
        <f>IF(K8="","",K8)</f>
        <v>k.ú. Škudly a Lhota pod Přeloučí</v>
      </c>
      <c r="M44" s="62"/>
      <c r="N44" s="62"/>
      <c r="O44" s="62"/>
      <c r="P44" s="62"/>
      <c r="Q44" s="62"/>
      <c r="R44" s="62"/>
      <c r="S44" s="62"/>
      <c r="T44" s="62"/>
      <c r="U44" s="62"/>
      <c r="V44" s="62"/>
      <c r="W44" s="62"/>
      <c r="X44" s="62"/>
      <c r="Y44" s="62"/>
      <c r="Z44" s="62"/>
      <c r="AA44" s="62"/>
      <c r="AB44" s="62"/>
      <c r="AC44" s="62"/>
      <c r="AD44" s="62"/>
      <c r="AE44" s="62"/>
      <c r="AF44" s="62"/>
      <c r="AG44" s="62"/>
      <c r="AH44" s="62"/>
      <c r="AI44" s="64" t="s">
        <v>27</v>
      </c>
      <c r="AJ44" s="62"/>
      <c r="AK44" s="62"/>
      <c r="AL44" s="62"/>
      <c r="AM44" s="359" t="str">
        <f>IF(AN8= "","",AN8)</f>
        <v>16.12.2015</v>
      </c>
      <c r="AN44" s="359"/>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c r="B46" s="40"/>
      <c r="C46" s="64" t="s">
        <v>31</v>
      </c>
      <c r="D46" s="62"/>
      <c r="E46" s="62"/>
      <c r="F46" s="62"/>
      <c r="G46" s="62"/>
      <c r="H46" s="62"/>
      <c r="I46" s="62"/>
      <c r="J46" s="62"/>
      <c r="K46" s="62"/>
      <c r="L46" s="65" t="str">
        <f>IF(E11= "","",E11)</f>
        <v>VaK Pardubice a.s., Teplého 2014, Pardubice 530 02</v>
      </c>
      <c r="M46" s="62"/>
      <c r="N46" s="62"/>
      <c r="O46" s="62"/>
      <c r="P46" s="62"/>
      <c r="Q46" s="62"/>
      <c r="R46" s="62"/>
      <c r="S46" s="62"/>
      <c r="T46" s="62"/>
      <c r="U46" s="62"/>
      <c r="V46" s="62"/>
      <c r="W46" s="62"/>
      <c r="X46" s="62"/>
      <c r="Y46" s="62"/>
      <c r="Z46" s="62"/>
      <c r="AA46" s="62"/>
      <c r="AB46" s="62"/>
      <c r="AC46" s="62"/>
      <c r="AD46" s="62"/>
      <c r="AE46" s="62"/>
      <c r="AF46" s="62"/>
      <c r="AG46" s="62"/>
      <c r="AH46" s="62"/>
      <c r="AI46" s="64" t="s">
        <v>37</v>
      </c>
      <c r="AJ46" s="62"/>
      <c r="AK46" s="62"/>
      <c r="AL46" s="62"/>
      <c r="AM46" s="360" t="str">
        <f>IF(E17="","",E17)</f>
        <v>IKKO Hradec Králové, s.r.o., Bří. Štefanů 238, HK</v>
      </c>
      <c r="AN46" s="360"/>
      <c r="AO46" s="360"/>
      <c r="AP46" s="360"/>
      <c r="AQ46" s="62"/>
      <c r="AR46" s="60"/>
      <c r="AS46" s="361" t="s">
        <v>54</v>
      </c>
      <c r="AT46" s="362"/>
      <c r="AU46" s="73"/>
      <c r="AV46" s="73"/>
      <c r="AW46" s="73"/>
      <c r="AX46" s="73"/>
      <c r="AY46" s="73"/>
      <c r="AZ46" s="73"/>
      <c r="BA46" s="73"/>
      <c r="BB46" s="73"/>
      <c r="BC46" s="73"/>
      <c r="BD46" s="74"/>
    </row>
    <row r="47" spans="2:56" s="1" customFormat="1">
      <c r="B47" s="40"/>
      <c r="C47" s="64" t="s">
        <v>35</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63"/>
      <c r="AT47" s="364"/>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65"/>
      <c r="AT48" s="366"/>
      <c r="AU48" s="41"/>
      <c r="AV48" s="41"/>
      <c r="AW48" s="41"/>
      <c r="AX48" s="41"/>
      <c r="AY48" s="41"/>
      <c r="AZ48" s="41"/>
      <c r="BA48" s="41"/>
      <c r="BB48" s="41"/>
      <c r="BC48" s="41"/>
      <c r="BD48" s="77"/>
    </row>
    <row r="49" spans="1:91" s="1" customFormat="1" ht="29.25" customHeight="1">
      <c r="B49" s="40"/>
      <c r="C49" s="367" t="s">
        <v>55</v>
      </c>
      <c r="D49" s="368"/>
      <c r="E49" s="368"/>
      <c r="F49" s="368"/>
      <c r="G49" s="368"/>
      <c r="H49" s="78"/>
      <c r="I49" s="369" t="s">
        <v>56</v>
      </c>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70" t="s">
        <v>57</v>
      </c>
      <c r="AH49" s="368"/>
      <c r="AI49" s="368"/>
      <c r="AJ49" s="368"/>
      <c r="AK49" s="368"/>
      <c r="AL49" s="368"/>
      <c r="AM49" s="368"/>
      <c r="AN49" s="369" t="s">
        <v>58</v>
      </c>
      <c r="AO49" s="368"/>
      <c r="AP49" s="368"/>
      <c r="AQ49" s="79" t="s">
        <v>59</v>
      </c>
      <c r="AR49" s="60"/>
      <c r="AS49" s="80" t="s">
        <v>60</v>
      </c>
      <c r="AT49" s="81" t="s">
        <v>61</v>
      </c>
      <c r="AU49" s="81" t="s">
        <v>62</v>
      </c>
      <c r="AV49" s="81" t="s">
        <v>63</v>
      </c>
      <c r="AW49" s="81" t="s">
        <v>64</v>
      </c>
      <c r="AX49" s="81" t="s">
        <v>65</v>
      </c>
      <c r="AY49" s="81" t="s">
        <v>66</v>
      </c>
      <c r="AZ49" s="81" t="s">
        <v>67</v>
      </c>
      <c r="BA49" s="81" t="s">
        <v>68</v>
      </c>
      <c r="BB49" s="81" t="s">
        <v>69</v>
      </c>
      <c r="BC49" s="81" t="s">
        <v>70</v>
      </c>
      <c r="BD49" s="82" t="s">
        <v>71</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72</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74">
        <f>ROUND(SUM(AG52:AG53),2)</f>
        <v>0</v>
      </c>
      <c r="AH51" s="374"/>
      <c r="AI51" s="374"/>
      <c r="AJ51" s="374"/>
      <c r="AK51" s="374"/>
      <c r="AL51" s="374"/>
      <c r="AM51" s="374"/>
      <c r="AN51" s="375">
        <f>SUM(AG51,AT51)</f>
        <v>0</v>
      </c>
      <c r="AO51" s="375"/>
      <c r="AP51" s="375"/>
      <c r="AQ51" s="88" t="s">
        <v>22</v>
      </c>
      <c r="AR51" s="70"/>
      <c r="AS51" s="89">
        <f>ROUND(SUM(AS52:AS53),2)</f>
        <v>0</v>
      </c>
      <c r="AT51" s="90">
        <f>ROUND(SUM(AV51:AW51),2)</f>
        <v>0</v>
      </c>
      <c r="AU51" s="91">
        <f>ROUND(SUM(AU52:AU53),5)</f>
        <v>0</v>
      </c>
      <c r="AV51" s="90">
        <f>ROUND(AZ51*L26,2)</f>
        <v>0</v>
      </c>
      <c r="AW51" s="90">
        <f>ROUND(BA51*L27,2)</f>
        <v>0</v>
      </c>
      <c r="AX51" s="90">
        <f>ROUND(BB51*L26,2)</f>
        <v>0</v>
      </c>
      <c r="AY51" s="90">
        <f>ROUND(BC51*L27,2)</f>
        <v>0</v>
      </c>
      <c r="AZ51" s="90">
        <f>ROUND(SUM(AZ52:AZ53),2)</f>
        <v>0</v>
      </c>
      <c r="BA51" s="90">
        <f>ROUND(SUM(BA52:BA53),2)</f>
        <v>0</v>
      </c>
      <c r="BB51" s="90">
        <f>ROUND(SUM(BB52:BB53),2)</f>
        <v>0</v>
      </c>
      <c r="BC51" s="90">
        <f>ROUND(SUM(BC52:BC53),2)</f>
        <v>0</v>
      </c>
      <c r="BD51" s="92">
        <f>ROUND(SUM(BD52:BD53),2)</f>
        <v>0</v>
      </c>
      <c r="BS51" s="93" t="s">
        <v>73</v>
      </c>
      <c r="BT51" s="93" t="s">
        <v>74</v>
      </c>
      <c r="BU51" s="94" t="s">
        <v>75</v>
      </c>
      <c r="BV51" s="93" t="s">
        <v>76</v>
      </c>
      <c r="BW51" s="93" t="s">
        <v>7</v>
      </c>
      <c r="BX51" s="93" t="s">
        <v>77</v>
      </c>
      <c r="CL51" s="93" t="s">
        <v>22</v>
      </c>
    </row>
    <row r="52" spans="1:91" s="5" customFormat="1" ht="37.5" customHeight="1">
      <c r="A52" s="95" t="s">
        <v>78</v>
      </c>
      <c r="B52" s="96"/>
      <c r="C52" s="97"/>
      <c r="D52" s="373" t="s">
        <v>79</v>
      </c>
      <c r="E52" s="373"/>
      <c r="F52" s="373"/>
      <c r="G52" s="373"/>
      <c r="H52" s="373"/>
      <c r="I52" s="98"/>
      <c r="J52" s="373" t="s">
        <v>80</v>
      </c>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1">
        <f>'IO-01-KP - IO 01 - Splašk...'!J27</f>
        <v>0</v>
      </c>
      <c r="AH52" s="372"/>
      <c r="AI52" s="372"/>
      <c r="AJ52" s="372"/>
      <c r="AK52" s="372"/>
      <c r="AL52" s="372"/>
      <c r="AM52" s="372"/>
      <c r="AN52" s="371">
        <f>SUM(AG52,AT52)</f>
        <v>0</v>
      </c>
      <c r="AO52" s="372"/>
      <c r="AP52" s="372"/>
      <c r="AQ52" s="99" t="s">
        <v>81</v>
      </c>
      <c r="AR52" s="100"/>
      <c r="AS52" s="101">
        <v>0</v>
      </c>
      <c r="AT52" s="102">
        <f>ROUND(SUM(AV52:AW52),2)</f>
        <v>0</v>
      </c>
      <c r="AU52" s="103">
        <f>'IO-01-KP - IO 01 - Splašk...'!P85</f>
        <v>0</v>
      </c>
      <c r="AV52" s="102">
        <f>'IO-01-KP - IO 01 - Splašk...'!J30</f>
        <v>0</v>
      </c>
      <c r="AW52" s="102">
        <f>'IO-01-KP - IO 01 - Splašk...'!J31</f>
        <v>0</v>
      </c>
      <c r="AX52" s="102">
        <f>'IO-01-KP - IO 01 - Splašk...'!J32</f>
        <v>0</v>
      </c>
      <c r="AY52" s="102">
        <f>'IO-01-KP - IO 01 - Splašk...'!J33</f>
        <v>0</v>
      </c>
      <c r="AZ52" s="102">
        <f>'IO-01-KP - IO 01 - Splašk...'!F30</f>
        <v>0</v>
      </c>
      <c r="BA52" s="102">
        <f>'IO-01-KP - IO 01 - Splašk...'!F31</f>
        <v>0</v>
      </c>
      <c r="BB52" s="102">
        <f>'IO-01-KP - IO 01 - Splašk...'!F32</f>
        <v>0</v>
      </c>
      <c r="BC52" s="102">
        <f>'IO-01-KP - IO 01 - Splašk...'!F33</f>
        <v>0</v>
      </c>
      <c r="BD52" s="104">
        <f>'IO-01-KP - IO 01 - Splašk...'!F34</f>
        <v>0</v>
      </c>
      <c r="BT52" s="105" t="s">
        <v>24</v>
      </c>
      <c r="BV52" s="105" t="s">
        <v>76</v>
      </c>
      <c r="BW52" s="105" t="s">
        <v>82</v>
      </c>
      <c r="BX52" s="105" t="s">
        <v>7</v>
      </c>
      <c r="CL52" s="105" t="s">
        <v>22</v>
      </c>
      <c r="CM52" s="105" t="s">
        <v>83</v>
      </c>
    </row>
    <row r="53" spans="1:91" s="5" customFormat="1" ht="37.5" customHeight="1">
      <c r="A53" s="95" t="s">
        <v>78</v>
      </c>
      <c r="B53" s="96"/>
      <c r="C53" s="97"/>
      <c r="D53" s="373" t="s">
        <v>84</v>
      </c>
      <c r="E53" s="373"/>
      <c r="F53" s="373"/>
      <c r="G53" s="373"/>
      <c r="H53" s="373"/>
      <c r="I53" s="98"/>
      <c r="J53" s="373" t="s">
        <v>85</v>
      </c>
      <c r="K53" s="373"/>
      <c r="L53" s="373"/>
      <c r="M53" s="373"/>
      <c r="N53" s="373"/>
      <c r="O53" s="373"/>
      <c r="P53" s="373"/>
      <c r="Q53" s="373"/>
      <c r="R53" s="373"/>
      <c r="S53" s="373"/>
      <c r="T53" s="373"/>
      <c r="U53" s="373"/>
      <c r="V53" s="373"/>
      <c r="W53" s="373"/>
      <c r="X53" s="373"/>
      <c r="Y53" s="373"/>
      <c r="Z53" s="373"/>
      <c r="AA53" s="373"/>
      <c r="AB53" s="373"/>
      <c r="AC53" s="373"/>
      <c r="AD53" s="373"/>
      <c r="AE53" s="373"/>
      <c r="AF53" s="373"/>
      <c r="AG53" s="371">
        <f>'IO-02-KP - IO 02 - Splašk...'!J27</f>
        <v>0</v>
      </c>
      <c r="AH53" s="372"/>
      <c r="AI53" s="372"/>
      <c r="AJ53" s="372"/>
      <c r="AK53" s="372"/>
      <c r="AL53" s="372"/>
      <c r="AM53" s="372"/>
      <c r="AN53" s="371">
        <f>SUM(AG53,AT53)</f>
        <v>0</v>
      </c>
      <c r="AO53" s="372"/>
      <c r="AP53" s="372"/>
      <c r="AQ53" s="99" t="s">
        <v>81</v>
      </c>
      <c r="AR53" s="100"/>
      <c r="AS53" s="106">
        <v>0</v>
      </c>
      <c r="AT53" s="107">
        <f>ROUND(SUM(AV53:AW53),2)</f>
        <v>0</v>
      </c>
      <c r="AU53" s="108">
        <f>'IO-02-KP - IO 02 - Splašk...'!P85</f>
        <v>0</v>
      </c>
      <c r="AV53" s="107">
        <f>'IO-02-KP - IO 02 - Splašk...'!J30</f>
        <v>0</v>
      </c>
      <c r="AW53" s="107">
        <f>'IO-02-KP - IO 02 - Splašk...'!J31</f>
        <v>0</v>
      </c>
      <c r="AX53" s="107">
        <f>'IO-02-KP - IO 02 - Splašk...'!J32</f>
        <v>0</v>
      </c>
      <c r="AY53" s="107">
        <f>'IO-02-KP - IO 02 - Splašk...'!J33</f>
        <v>0</v>
      </c>
      <c r="AZ53" s="107">
        <f>'IO-02-KP - IO 02 - Splašk...'!F30</f>
        <v>0</v>
      </c>
      <c r="BA53" s="107">
        <f>'IO-02-KP - IO 02 - Splašk...'!F31</f>
        <v>0</v>
      </c>
      <c r="BB53" s="107">
        <f>'IO-02-KP - IO 02 - Splašk...'!F32</f>
        <v>0</v>
      </c>
      <c r="BC53" s="107">
        <f>'IO-02-KP - IO 02 - Splašk...'!F33</f>
        <v>0</v>
      </c>
      <c r="BD53" s="109">
        <f>'IO-02-KP - IO 02 - Splašk...'!F34</f>
        <v>0</v>
      </c>
      <c r="BT53" s="105" t="s">
        <v>24</v>
      </c>
      <c r="BV53" s="105" t="s">
        <v>76</v>
      </c>
      <c r="BW53" s="105" t="s">
        <v>86</v>
      </c>
      <c r="BX53" s="105" t="s">
        <v>7</v>
      </c>
      <c r="CL53" s="105" t="s">
        <v>22</v>
      </c>
      <c r="CM53" s="105" t="s">
        <v>83</v>
      </c>
    </row>
    <row r="54" spans="1:91" s="1" customFormat="1" ht="30" customHeight="1">
      <c r="B54" s="40"/>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0"/>
    </row>
    <row r="55" spans="1:91" s="1" customFormat="1" ht="6.95" customHeight="1">
      <c r="B55" s="55"/>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60"/>
    </row>
  </sheetData>
  <sheetProtection password="CC35" sheet="1" objects="1" scenarios="1" formatCells="0" formatColumns="0" formatRows="0" sort="0" autoFilter="0"/>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IO-01-KP - IO 01 - Splašk...'!C2" display="/"/>
    <hyperlink ref="A53" location="'IO-02-KP - IO 02 - Splašk...'!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7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87</v>
      </c>
      <c r="G1" s="384" t="s">
        <v>88</v>
      </c>
      <c r="H1" s="384"/>
      <c r="I1" s="114"/>
      <c r="J1" s="113" t="s">
        <v>89</v>
      </c>
      <c r="K1" s="112" t="s">
        <v>90</v>
      </c>
      <c r="L1" s="113" t="s">
        <v>91</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82</v>
      </c>
    </row>
    <row r="3" spans="1:70" ht="6.95" customHeight="1">
      <c r="B3" s="24"/>
      <c r="C3" s="25"/>
      <c r="D3" s="25"/>
      <c r="E3" s="25"/>
      <c r="F3" s="25"/>
      <c r="G3" s="25"/>
      <c r="H3" s="25"/>
      <c r="I3" s="115"/>
      <c r="J3" s="25"/>
      <c r="K3" s="26"/>
      <c r="AT3" s="23" t="s">
        <v>83</v>
      </c>
    </row>
    <row r="4" spans="1:70" ht="36.950000000000003" customHeight="1">
      <c r="B4" s="27"/>
      <c r="C4" s="28"/>
      <c r="D4" s="29" t="s">
        <v>92</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22.5" customHeight="1">
      <c r="B7" s="27"/>
      <c r="C7" s="28"/>
      <c r="D7" s="28"/>
      <c r="E7" s="377" t="str">
        <f>'Rekapitulace stavby'!K6</f>
        <v>Splašková kanalizace Škudly a Lhota pod Přeloučí - napojení přípojek</v>
      </c>
      <c r="F7" s="378"/>
      <c r="G7" s="378"/>
      <c r="H7" s="378"/>
      <c r="I7" s="116"/>
      <c r="J7" s="28"/>
      <c r="K7" s="30"/>
    </row>
    <row r="8" spans="1:70" s="1" customFormat="1">
      <c r="B8" s="40"/>
      <c r="C8" s="41"/>
      <c r="D8" s="36" t="s">
        <v>93</v>
      </c>
      <c r="E8" s="41"/>
      <c r="F8" s="41"/>
      <c r="G8" s="41"/>
      <c r="H8" s="41"/>
      <c r="I8" s="117"/>
      <c r="J8" s="41"/>
      <c r="K8" s="44"/>
    </row>
    <row r="9" spans="1:70" s="1" customFormat="1" ht="36.950000000000003" customHeight="1">
      <c r="B9" s="40"/>
      <c r="C9" s="41"/>
      <c r="D9" s="41"/>
      <c r="E9" s="379" t="s">
        <v>94</v>
      </c>
      <c r="F9" s="380"/>
      <c r="G9" s="380"/>
      <c r="H9" s="380"/>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21</v>
      </c>
      <c r="E11" s="41"/>
      <c r="F11" s="34" t="s">
        <v>22</v>
      </c>
      <c r="G11" s="41"/>
      <c r="H11" s="41"/>
      <c r="I11" s="118" t="s">
        <v>23</v>
      </c>
      <c r="J11" s="34" t="s">
        <v>22</v>
      </c>
      <c r="K11" s="44"/>
    </row>
    <row r="12" spans="1:70" s="1" customFormat="1" ht="14.45" customHeight="1">
      <c r="B12" s="40"/>
      <c r="C12" s="41"/>
      <c r="D12" s="36" t="s">
        <v>25</v>
      </c>
      <c r="E12" s="41"/>
      <c r="F12" s="34" t="s">
        <v>26</v>
      </c>
      <c r="G12" s="41"/>
      <c r="H12" s="41"/>
      <c r="I12" s="118" t="s">
        <v>27</v>
      </c>
      <c r="J12" s="119" t="str">
        <f>'Rekapitulace stavby'!AN8</f>
        <v>16.12.2015</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
        <v>22</v>
      </c>
      <c r="K14" s="44"/>
    </row>
    <row r="15" spans="1:70" s="1" customFormat="1" ht="18" customHeight="1">
      <c r="B15" s="40"/>
      <c r="C15" s="41"/>
      <c r="D15" s="41"/>
      <c r="E15" s="34" t="s">
        <v>33</v>
      </c>
      <c r="F15" s="41"/>
      <c r="G15" s="41"/>
      <c r="H15" s="41"/>
      <c r="I15" s="118" t="s">
        <v>34</v>
      </c>
      <c r="J15" s="34" t="s">
        <v>22</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35</v>
      </c>
      <c r="E17" s="41"/>
      <c r="F17" s="41"/>
      <c r="G17" s="41"/>
      <c r="H17" s="41"/>
      <c r="I17" s="118"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34</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37</v>
      </c>
      <c r="E20" s="41"/>
      <c r="F20" s="41"/>
      <c r="G20" s="41"/>
      <c r="H20" s="41"/>
      <c r="I20" s="118" t="s">
        <v>32</v>
      </c>
      <c r="J20" s="34" t="s">
        <v>22</v>
      </c>
      <c r="K20" s="44"/>
    </row>
    <row r="21" spans="2:11" s="1" customFormat="1" ht="18" customHeight="1">
      <c r="B21" s="40"/>
      <c r="C21" s="41"/>
      <c r="D21" s="41"/>
      <c r="E21" s="34" t="s">
        <v>38</v>
      </c>
      <c r="F21" s="41"/>
      <c r="G21" s="41"/>
      <c r="H21" s="41"/>
      <c r="I21" s="118" t="s">
        <v>34</v>
      </c>
      <c r="J21" s="34" t="s">
        <v>22</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39</v>
      </c>
      <c r="E23" s="41"/>
      <c r="F23" s="41"/>
      <c r="G23" s="41"/>
      <c r="H23" s="41"/>
      <c r="I23" s="117"/>
      <c r="J23" s="41"/>
      <c r="K23" s="44"/>
    </row>
    <row r="24" spans="2:11" s="6" customFormat="1" ht="22.5" customHeight="1">
      <c r="B24" s="120"/>
      <c r="C24" s="121"/>
      <c r="D24" s="121"/>
      <c r="E24" s="346" t="s">
        <v>22</v>
      </c>
      <c r="F24" s="346"/>
      <c r="G24" s="346"/>
      <c r="H24" s="346"/>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40</v>
      </c>
      <c r="E27" s="41"/>
      <c r="F27" s="41"/>
      <c r="G27" s="41"/>
      <c r="H27" s="41"/>
      <c r="I27" s="117"/>
      <c r="J27" s="127">
        <f>ROUND(J85,2)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42</v>
      </c>
      <c r="G29" s="41"/>
      <c r="H29" s="41"/>
      <c r="I29" s="128" t="s">
        <v>41</v>
      </c>
      <c r="J29" s="45" t="s">
        <v>43</v>
      </c>
      <c r="K29" s="44"/>
    </row>
    <row r="30" spans="2:11" s="1" customFormat="1" ht="14.45" customHeight="1">
      <c r="B30" s="40"/>
      <c r="C30" s="41"/>
      <c r="D30" s="48" t="s">
        <v>44</v>
      </c>
      <c r="E30" s="48" t="s">
        <v>45</v>
      </c>
      <c r="F30" s="129">
        <f>ROUND(SUM(BE85:BE277), 2)</f>
        <v>0</v>
      </c>
      <c r="G30" s="41"/>
      <c r="H30" s="41"/>
      <c r="I30" s="130">
        <v>0.21</v>
      </c>
      <c r="J30" s="129">
        <f>ROUND(ROUND((SUM(BE85:BE277)), 2)*I30, 2)</f>
        <v>0</v>
      </c>
      <c r="K30" s="44"/>
    </row>
    <row r="31" spans="2:11" s="1" customFormat="1" ht="14.45" customHeight="1">
      <c r="B31" s="40"/>
      <c r="C31" s="41"/>
      <c r="D31" s="41"/>
      <c r="E31" s="48" t="s">
        <v>46</v>
      </c>
      <c r="F31" s="129">
        <f>ROUND(SUM(BF85:BF277), 2)</f>
        <v>0</v>
      </c>
      <c r="G31" s="41"/>
      <c r="H31" s="41"/>
      <c r="I31" s="130">
        <v>0.15</v>
      </c>
      <c r="J31" s="129">
        <f>ROUND(ROUND((SUM(BF85:BF277)), 2)*I31, 2)</f>
        <v>0</v>
      </c>
      <c r="K31" s="44"/>
    </row>
    <row r="32" spans="2:11" s="1" customFormat="1" ht="14.45" hidden="1" customHeight="1">
      <c r="B32" s="40"/>
      <c r="C32" s="41"/>
      <c r="D32" s="41"/>
      <c r="E32" s="48" t="s">
        <v>47</v>
      </c>
      <c r="F32" s="129">
        <f>ROUND(SUM(BG85:BG277), 2)</f>
        <v>0</v>
      </c>
      <c r="G32" s="41"/>
      <c r="H32" s="41"/>
      <c r="I32" s="130">
        <v>0.21</v>
      </c>
      <c r="J32" s="129">
        <v>0</v>
      </c>
      <c r="K32" s="44"/>
    </row>
    <row r="33" spans="2:11" s="1" customFormat="1" ht="14.45" hidden="1" customHeight="1">
      <c r="B33" s="40"/>
      <c r="C33" s="41"/>
      <c r="D33" s="41"/>
      <c r="E33" s="48" t="s">
        <v>48</v>
      </c>
      <c r="F33" s="129">
        <f>ROUND(SUM(BH85:BH277), 2)</f>
        <v>0</v>
      </c>
      <c r="G33" s="41"/>
      <c r="H33" s="41"/>
      <c r="I33" s="130">
        <v>0.15</v>
      </c>
      <c r="J33" s="129">
        <v>0</v>
      </c>
      <c r="K33" s="44"/>
    </row>
    <row r="34" spans="2:11" s="1" customFormat="1" ht="14.45" hidden="1" customHeight="1">
      <c r="B34" s="40"/>
      <c r="C34" s="41"/>
      <c r="D34" s="41"/>
      <c r="E34" s="48" t="s">
        <v>49</v>
      </c>
      <c r="F34" s="129">
        <f>ROUND(SUM(BI85:BI277),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50</v>
      </c>
      <c r="E36" s="78"/>
      <c r="F36" s="78"/>
      <c r="G36" s="133" t="s">
        <v>51</v>
      </c>
      <c r="H36" s="134" t="s">
        <v>52</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95</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2.5" customHeight="1">
      <c r="B45" s="40"/>
      <c r="C45" s="41"/>
      <c r="D45" s="41"/>
      <c r="E45" s="377" t="str">
        <f>E7</f>
        <v>Splašková kanalizace Škudly a Lhota pod Přeloučí - napojení přípojek</v>
      </c>
      <c r="F45" s="378"/>
      <c r="G45" s="378"/>
      <c r="H45" s="378"/>
      <c r="I45" s="117"/>
      <c r="J45" s="41"/>
      <c r="K45" s="44"/>
    </row>
    <row r="46" spans="2:11" s="1" customFormat="1" ht="14.45" customHeight="1">
      <c r="B46" s="40"/>
      <c r="C46" s="36" t="s">
        <v>93</v>
      </c>
      <c r="D46" s="41"/>
      <c r="E46" s="41"/>
      <c r="F46" s="41"/>
      <c r="G46" s="41"/>
      <c r="H46" s="41"/>
      <c r="I46" s="117"/>
      <c r="J46" s="41"/>
      <c r="K46" s="44"/>
    </row>
    <row r="47" spans="2:11" s="1" customFormat="1" ht="23.25" customHeight="1">
      <c r="B47" s="40"/>
      <c r="C47" s="41"/>
      <c r="D47" s="41"/>
      <c r="E47" s="379" t="str">
        <f>E9</f>
        <v>IO-01-KP - IO 01 - Splašková kanalizace Škudly - napojení přípojek</v>
      </c>
      <c r="F47" s="380"/>
      <c r="G47" s="380"/>
      <c r="H47" s="380"/>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k.ú. Škudly a Lhota pod Přeloučí</v>
      </c>
      <c r="G49" s="41"/>
      <c r="H49" s="41"/>
      <c r="I49" s="118" t="s">
        <v>27</v>
      </c>
      <c r="J49" s="119" t="str">
        <f>IF(J12="","",J12)</f>
        <v>16.12.2015</v>
      </c>
      <c r="K49" s="44"/>
    </row>
    <row r="50" spans="2:47" s="1" customFormat="1" ht="6.95" customHeight="1">
      <c r="B50" s="40"/>
      <c r="C50" s="41"/>
      <c r="D50" s="41"/>
      <c r="E50" s="41"/>
      <c r="F50" s="41"/>
      <c r="G50" s="41"/>
      <c r="H50" s="41"/>
      <c r="I50" s="117"/>
      <c r="J50" s="41"/>
      <c r="K50" s="44"/>
    </row>
    <row r="51" spans="2:47" s="1" customFormat="1">
      <c r="B51" s="40"/>
      <c r="C51" s="36" t="s">
        <v>31</v>
      </c>
      <c r="D51" s="41"/>
      <c r="E51" s="41"/>
      <c r="F51" s="34" t="str">
        <f>E15</f>
        <v>VaK Pardubice a.s., Teplého 2014, Pardubice 530 02</v>
      </c>
      <c r="G51" s="41"/>
      <c r="H51" s="41"/>
      <c r="I51" s="118" t="s">
        <v>37</v>
      </c>
      <c r="J51" s="34" t="str">
        <f>E21</f>
        <v>IKKO Hradec Králové, s.r.o., Bří. Štefanů 238, HK</v>
      </c>
      <c r="K51" s="44"/>
    </row>
    <row r="52" spans="2:47" s="1" customFormat="1" ht="14.45" customHeight="1">
      <c r="B52" s="40"/>
      <c r="C52" s="36" t="s">
        <v>35</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96</v>
      </c>
      <c r="D54" s="131"/>
      <c r="E54" s="131"/>
      <c r="F54" s="131"/>
      <c r="G54" s="131"/>
      <c r="H54" s="131"/>
      <c r="I54" s="144"/>
      <c r="J54" s="145" t="s">
        <v>97</v>
      </c>
      <c r="K54" s="146"/>
    </row>
    <row r="55" spans="2:47" s="1" customFormat="1" ht="10.35" customHeight="1">
      <c r="B55" s="40"/>
      <c r="C55" s="41"/>
      <c r="D55" s="41"/>
      <c r="E55" s="41"/>
      <c r="F55" s="41"/>
      <c r="G55" s="41"/>
      <c r="H55" s="41"/>
      <c r="I55" s="117"/>
      <c r="J55" s="41"/>
      <c r="K55" s="44"/>
    </row>
    <row r="56" spans="2:47" s="1" customFormat="1" ht="29.25" customHeight="1">
      <c r="B56" s="40"/>
      <c r="C56" s="147" t="s">
        <v>98</v>
      </c>
      <c r="D56" s="41"/>
      <c r="E56" s="41"/>
      <c r="F56" s="41"/>
      <c r="G56" s="41"/>
      <c r="H56" s="41"/>
      <c r="I56" s="117"/>
      <c r="J56" s="127">
        <f>J85</f>
        <v>0</v>
      </c>
      <c r="K56" s="44"/>
      <c r="AU56" s="23" t="s">
        <v>99</v>
      </c>
    </row>
    <row r="57" spans="2:47" s="7" customFormat="1" ht="24.95" customHeight="1">
      <c r="B57" s="148"/>
      <c r="C57" s="149"/>
      <c r="D57" s="150" t="s">
        <v>100</v>
      </c>
      <c r="E57" s="151"/>
      <c r="F57" s="151"/>
      <c r="G57" s="151"/>
      <c r="H57" s="151"/>
      <c r="I57" s="152"/>
      <c r="J57" s="153">
        <f>J86</f>
        <v>0</v>
      </c>
      <c r="K57" s="154"/>
    </row>
    <row r="58" spans="2:47" s="8" customFormat="1" ht="19.899999999999999" customHeight="1">
      <c r="B58" s="155"/>
      <c r="C58" s="156"/>
      <c r="D58" s="157" t="s">
        <v>101</v>
      </c>
      <c r="E58" s="158"/>
      <c r="F58" s="158"/>
      <c r="G58" s="158"/>
      <c r="H58" s="158"/>
      <c r="I58" s="159"/>
      <c r="J58" s="160">
        <f>J87</f>
        <v>0</v>
      </c>
      <c r="K58" s="161"/>
    </row>
    <row r="59" spans="2:47" s="8" customFormat="1" ht="19.899999999999999" customHeight="1">
      <c r="B59" s="155"/>
      <c r="C59" s="156"/>
      <c r="D59" s="157" t="s">
        <v>102</v>
      </c>
      <c r="E59" s="158"/>
      <c r="F59" s="158"/>
      <c r="G59" s="158"/>
      <c r="H59" s="158"/>
      <c r="I59" s="159"/>
      <c r="J59" s="160">
        <f>J181</f>
        <v>0</v>
      </c>
      <c r="K59" s="161"/>
    </row>
    <row r="60" spans="2:47" s="8" customFormat="1" ht="19.899999999999999" customHeight="1">
      <c r="B60" s="155"/>
      <c r="C60" s="156"/>
      <c r="D60" s="157" t="s">
        <v>103</v>
      </c>
      <c r="E60" s="158"/>
      <c r="F60" s="158"/>
      <c r="G60" s="158"/>
      <c r="H60" s="158"/>
      <c r="I60" s="159"/>
      <c r="J60" s="160">
        <f>J192</f>
        <v>0</v>
      </c>
      <c r="K60" s="161"/>
    </row>
    <row r="61" spans="2:47" s="8" customFormat="1" ht="19.899999999999999" customHeight="1">
      <c r="B61" s="155"/>
      <c r="C61" s="156"/>
      <c r="D61" s="157" t="s">
        <v>104</v>
      </c>
      <c r="E61" s="158"/>
      <c r="F61" s="158"/>
      <c r="G61" s="158"/>
      <c r="H61" s="158"/>
      <c r="I61" s="159"/>
      <c r="J61" s="160">
        <f>J199</f>
        <v>0</v>
      </c>
      <c r="K61" s="161"/>
    </row>
    <row r="62" spans="2:47" s="8" customFormat="1" ht="19.899999999999999" customHeight="1">
      <c r="B62" s="155"/>
      <c r="C62" s="156"/>
      <c r="D62" s="157" t="s">
        <v>105</v>
      </c>
      <c r="E62" s="158"/>
      <c r="F62" s="158"/>
      <c r="G62" s="158"/>
      <c r="H62" s="158"/>
      <c r="I62" s="159"/>
      <c r="J62" s="160">
        <f>J217</f>
        <v>0</v>
      </c>
      <c r="K62" s="161"/>
    </row>
    <row r="63" spans="2:47" s="8" customFormat="1" ht="19.899999999999999" customHeight="1">
      <c r="B63" s="155"/>
      <c r="C63" s="156"/>
      <c r="D63" s="157" t="s">
        <v>106</v>
      </c>
      <c r="E63" s="158"/>
      <c r="F63" s="158"/>
      <c r="G63" s="158"/>
      <c r="H63" s="158"/>
      <c r="I63" s="159"/>
      <c r="J63" s="160">
        <f>J259</f>
        <v>0</v>
      </c>
      <c r="K63" s="161"/>
    </row>
    <row r="64" spans="2:47" s="8" customFormat="1" ht="19.899999999999999" customHeight="1">
      <c r="B64" s="155"/>
      <c r="C64" s="156"/>
      <c r="D64" s="157" t="s">
        <v>107</v>
      </c>
      <c r="E64" s="158"/>
      <c r="F64" s="158"/>
      <c r="G64" s="158"/>
      <c r="H64" s="158"/>
      <c r="I64" s="159"/>
      <c r="J64" s="160">
        <f>J263</f>
        <v>0</v>
      </c>
      <c r="K64" s="161"/>
    </row>
    <row r="65" spans="2:12" s="8" customFormat="1" ht="19.899999999999999" customHeight="1">
      <c r="B65" s="155"/>
      <c r="C65" s="156"/>
      <c r="D65" s="157" t="s">
        <v>108</v>
      </c>
      <c r="E65" s="158"/>
      <c r="F65" s="158"/>
      <c r="G65" s="158"/>
      <c r="H65" s="158"/>
      <c r="I65" s="159"/>
      <c r="J65" s="160">
        <f>J275</f>
        <v>0</v>
      </c>
      <c r="K65" s="161"/>
    </row>
    <row r="66" spans="2:12" s="1" customFormat="1" ht="21.75" customHeight="1">
      <c r="B66" s="40"/>
      <c r="C66" s="41"/>
      <c r="D66" s="41"/>
      <c r="E66" s="41"/>
      <c r="F66" s="41"/>
      <c r="G66" s="41"/>
      <c r="H66" s="41"/>
      <c r="I66" s="117"/>
      <c r="J66" s="41"/>
      <c r="K66" s="44"/>
    </row>
    <row r="67" spans="2:12" s="1" customFormat="1" ht="6.95" customHeight="1">
      <c r="B67" s="55"/>
      <c r="C67" s="56"/>
      <c r="D67" s="56"/>
      <c r="E67" s="56"/>
      <c r="F67" s="56"/>
      <c r="G67" s="56"/>
      <c r="H67" s="56"/>
      <c r="I67" s="138"/>
      <c r="J67" s="56"/>
      <c r="K67" s="57"/>
    </row>
    <row r="71" spans="2:12" s="1" customFormat="1" ht="6.95" customHeight="1">
      <c r="B71" s="58"/>
      <c r="C71" s="59"/>
      <c r="D71" s="59"/>
      <c r="E71" s="59"/>
      <c r="F71" s="59"/>
      <c r="G71" s="59"/>
      <c r="H71" s="59"/>
      <c r="I71" s="141"/>
      <c r="J71" s="59"/>
      <c r="K71" s="59"/>
      <c r="L71" s="60"/>
    </row>
    <row r="72" spans="2:12" s="1" customFormat="1" ht="36.950000000000003" customHeight="1">
      <c r="B72" s="40"/>
      <c r="C72" s="61" t="s">
        <v>109</v>
      </c>
      <c r="D72" s="62"/>
      <c r="E72" s="62"/>
      <c r="F72" s="62"/>
      <c r="G72" s="62"/>
      <c r="H72" s="62"/>
      <c r="I72" s="162"/>
      <c r="J72" s="62"/>
      <c r="K72" s="62"/>
      <c r="L72" s="60"/>
    </row>
    <row r="73" spans="2:12" s="1" customFormat="1" ht="6.95" customHeight="1">
      <c r="B73" s="40"/>
      <c r="C73" s="62"/>
      <c r="D73" s="62"/>
      <c r="E73" s="62"/>
      <c r="F73" s="62"/>
      <c r="G73" s="62"/>
      <c r="H73" s="62"/>
      <c r="I73" s="162"/>
      <c r="J73" s="62"/>
      <c r="K73" s="62"/>
      <c r="L73" s="60"/>
    </row>
    <row r="74" spans="2:12" s="1" customFormat="1" ht="14.45" customHeight="1">
      <c r="B74" s="40"/>
      <c r="C74" s="64" t="s">
        <v>18</v>
      </c>
      <c r="D74" s="62"/>
      <c r="E74" s="62"/>
      <c r="F74" s="62"/>
      <c r="G74" s="62"/>
      <c r="H74" s="62"/>
      <c r="I74" s="162"/>
      <c r="J74" s="62"/>
      <c r="K74" s="62"/>
      <c r="L74" s="60"/>
    </row>
    <row r="75" spans="2:12" s="1" customFormat="1" ht="22.5" customHeight="1">
      <c r="B75" s="40"/>
      <c r="C75" s="62"/>
      <c r="D75" s="62"/>
      <c r="E75" s="381" t="str">
        <f>E7</f>
        <v>Splašková kanalizace Škudly a Lhota pod Přeloučí - napojení přípojek</v>
      </c>
      <c r="F75" s="382"/>
      <c r="G75" s="382"/>
      <c r="H75" s="382"/>
      <c r="I75" s="162"/>
      <c r="J75" s="62"/>
      <c r="K75" s="62"/>
      <c r="L75" s="60"/>
    </row>
    <row r="76" spans="2:12" s="1" customFormat="1" ht="14.45" customHeight="1">
      <c r="B76" s="40"/>
      <c r="C76" s="64" t="s">
        <v>93</v>
      </c>
      <c r="D76" s="62"/>
      <c r="E76" s="62"/>
      <c r="F76" s="62"/>
      <c r="G76" s="62"/>
      <c r="H76" s="62"/>
      <c r="I76" s="162"/>
      <c r="J76" s="62"/>
      <c r="K76" s="62"/>
      <c r="L76" s="60"/>
    </row>
    <row r="77" spans="2:12" s="1" customFormat="1" ht="23.25" customHeight="1">
      <c r="B77" s="40"/>
      <c r="C77" s="62"/>
      <c r="D77" s="62"/>
      <c r="E77" s="357" t="str">
        <f>E9</f>
        <v>IO-01-KP - IO 01 - Splašková kanalizace Škudly - napojení přípojek</v>
      </c>
      <c r="F77" s="383"/>
      <c r="G77" s="383"/>
      <c r="H77" s="383"/>
      <c r="I77" s="162"/>
      <c r="J77" s="62"/>
      <c r="K77" s="62"/>
      <c r="L77" s="60"/>
    </row>
    <row r="78" spans="2:12" s="1" customFormat="1" ht="6.95" customHeight="1">
      <c r="B78" s="40"/>
      <c r="C78" s="62"/>
      <c r="D78" s="62"/>
      <c r="E78" s="62"/>
      <c r="F78" s="62"/>
      <c r="G78" s="62"/>
      <c r="H78" s="62"/>
      <c r="I78" s="162"/>
      <c r="J78" s="62"/>
      <c r="K78" s="62"/>
      <c r="L78" s="60"/>
    </row>
    <row r="79" spans="2:12" s="1" customFormat="1" ht="18" customHeight="1">
      <c r="B79" s="40"/>
      <c r="C79" s="64" t="s">
        <v>25</v>
      </c>
      <c r="D79" s="62"/>
      <c r="E79" s="62"/>
      <c r="F79" s="163" t="str">
        <f>F12</f>
        <v>k.ú. Škudly a Lhota pod Přeloučí</v>
      </c>
      <c r="G79" s="62"/>
      <c r="H79" s="62"/>
      <c r="I79" s="164" t="s">
        <v>27</v>
      </c>
      <c r="J79" s="72" t="str">
        <f>IF(J12="","",J12)</f>
        <v>16.12.2015</v>
      </c>
      <c r="K79" s="62"/>
      <c r="L79" s="60"/>
    </row>
    <row r="80" spans="2:12" s="1" customFormat="1" ht="6.95" customHeight="1">
      <c r="B80" s="40"/>
      <c r="C80" s="62"/>
      <c r="D80" s="62"/>
      <c r="E80" s="62"/>
      <c r="F80" s="62"/>
      <c r="G80" s="62"/>
      <c r="H80" s="62"/>
      <c r="I80" s="162"/>
      <c r="J80" s="62"/>
      <c r="K80" s="62"/>
      <c r="L80" s="60"/>
    </row>
    <row r="81" spans="2:65" s="1" customFormat="1">
      <c r="B81" s="40"/>
      <c r="C81" s="64" t="s">
        <v>31</v>
      </c>
      <c r="D81" s="62"/>
      <c r="E81" s="62"/>
      <c r="F81" s="163" t="str">
        <f>E15</f>
        <v>VaK Pardubice a.s., Teplého 2014, Pardubice 530 02</v>
      </c>
      <c r="G81" s="62"/>
      <c r="H81" s="62"/>
      <c r="I81" s="164" t="s">
        <v>37</v>
      </c>
      <c r="J81" s="163" t="str">
        <f>E21</f>
        <v>IKKO Hradec Králové, s.r.o., Bří. Štefanů 238, HK</v>
      </c>
      <c r="K81" s="62"/>
      <c r="L81" s="60"/>
    </row>
    <row r="82" spans="2:65" s="1" customFormat="1" ht="14.45" customHeight="1">
      <c r="B82" s="40"/>
      <c r="C82" s="64" t="s">
        <v>35</v>
      </c>
      <c r="D82" s="62"/>
      <c r="E82" s="62"/>
      <c r="F82" s="163" t="str">
        <f>IF(E18="","",E18)</f>
        <v/>
      </c>
      <c r="G82" s="62"/>
      <c r="H82" s="62"/>
      <c r="I82" s="162"/>
      <c r="J82" s="62"/>
      <c r="K82" s="62"/>
      <c r="L82" s="60"/>
    </row>
    <row r="83" spans="2:65" s="1" customFormat="1" ht="10.35" customHeight="1">
      <c r="B83" s="40"/>
      <c r="C83" s="62"/>
      <c r="D83" s="62"/>
      <c r="E83" s="62"/>
      <c r="F83" s="62"/>
      <c r="G83" s="62"/>
      <c r="H83" s="62"/>
      <c r="I83" s="162"/>
      <c r="J83" s="62"/>
      <c r="K83" s="62"/>
      <c r="L83" s="60"/>
    </row>
    <row r="84" spans="2:65" s="9" customFormat="1" ht="29.25" customHeight="1">
      <c r="B84" s="165"/>
      <c r="C84" s="166" t="s">
        <v>110</v>
      </c>
      <c r="D84" s="167" t="s">
        <v>59</v>
      </c>
      <c r="E84" s="167" t="s">
        <v>55</v>
      </c>
      <c r="F84" s="167" t="s">
        <v>111</v>
      </c>
      <c r="G84" s="167" t="s">
        <v>112</v>
      </c>
      <c r="H84" s="167" t="s">
        <v>113</v>
      </c>
      <c r="I84" s="168" t="s">
        <v>114</v>
      </c>
      <c r="J84" s="167" t="s">
        <v>97</v>
      </c>
      <c r="K84" s="169" t="s">
        <v>115</v>
      </c>
      <c r="L84" s="170"/>
      <c r="M84" s="80" t="s">
        <v>116</v>
      </c>
      <c r="N84" s="81" t="s">
        <v>44</v>
      </c>
      <c r="O84" s="81" t="s">
        <v>117</v>
      </c>
      <c r="P84" s="81" t="s">
        <v>118</v>
      </c>
      <c r="Q84" s="81" t="s">
        <v>119</v>
      </c>
      <c r="R84" s="81" t="s">
        <v>120</v>
      </c>
      <c r="S84" s="81" t="s">
        <v>121</v>
      </c>
      <c r="T84" s="82" t="s">
        <v>122</v>
      </c>
    </row>
    <row r="85" spans="2:65" s="1" customFormat="1" ht="29.25" customHeight="1">
      <c r="B85" s="40"/>
      <c r="C85" s="86" t="s">
        <v>98</v>
      </c>
      <c r="D85" s="62"/>
      <c r="E85" s="62"/>
      <c r="F85" s="62"/>
      <c r="G85" s="62"/>
      <c r="H85" s="62"/>
      <c r="I85" s="162"/>
      <c r="J85" s="171">
        <f>BK85</f>
        <v>0</v>
      </c>
      <c r="K85" s="62"/>
      <c r="L85" s="60"/>
      <c r="M85" s="83"/>
      <c r="N85" s="84"/>
      <c r="O85" s="84"/>
      <c r="P85" s="172">
        <f>P86</f>
        <v>0</v>
      </c>
      <c r="Q85" s="84"/>
      <c r="R85" s="172">
        <f>R86</f>
        <v>20.482698919999997</v>
      </c>
      <c r="S85" s="84"/>
      <c r="T85" s="173">
        <f>T86</f>
        <v>43.405700000000003</v>
      </c>
      <c r="AT85" s="23" t="s">
        <v>73</v>
      </c>
      <c r="AU85" s="23" t="s">
        <v>99</v>
      </c>
      <c r="BK85" s="174">
        <f>BK86</f>
        <v>0</v>
      </c>
    </row>
    <row r="86" spans="2:65" s="10" customFormat="1" ht="37.35" customHeight="1">
      <c r="B86" s="175"/>
      <c r="C86" s="176"/>
      <c r="D86" s="177" t="s">
        <v>73</v>
      </c>
      <c r="E86" s="178" t="s">
        <v>123</v>
      </c>
      <c r="F86" s="178" t="s">
        <v>123</v>
      </c>
      <c r="G86" s="176"/>
      <c r="H86" s="176"/>
      <c r="I86" s="179"/>
      <c r="J86" s="180">
        <f>BK86</f>
        <v>0</v>
      </c>
      <c r="K86" s="176"/>
      <c r="L86" s="181"/>
      <c r="M86" s="182"/>
      <c r="N86" s="183"/>
      <c r="O86" s="183"/>
      <c r="P86" s="184">
        <f>P87+P181+P192+P199+P217+P259+P263+P275</f>
        <v>0</v>
      </c>
      <c r="Q86" s="183"/>
      <c r="R86" s="184">
        <f>R87+R181+R192+R199+R217+R259+R263+R275</f>
        <v>20.482698919999997</v>
      </c>
      <c r="S86" s="183"/>
      <c r="T86" s="185">
        <f>T87+T181+T192+T199+T217+T259+T263+T275</f>
        <v>43.405700000000003</v>
      </c>
      <c r="AR86" s="186" t="s">
        <v>24</v>
      </c>
      <c r="AT86" s="187" t="s">
        <v>73</v>
      </c>
      <c r="AU86" s="187" t="s">
        <v>74</v>
      </c>
      <c r="AY86" s="186" t="s">
        <v>124</v>
      </c>
      <c r="BK86" s="188">
        <f>BK87+BK181+BK192+BK199+BK217+BK259+BK263+BK275</f>
        <v>0</v>
      </c>
    </row>
    <row r="87" spans="2:65" s="10" customFormat="1" ht="19.899999999999999" customHeight="1">
      <c r="B87" s="175"/>
      <c r="C87" s="176"/>
      <c r="D87" s="189" t="s">
        <v>73</v>
      </c>
      <c r="E87" s="190" t="s">
        <v>24</v>
      </c>
      <c r="F87" s="190" t="s">
        <v>125</v>
      </c>
      <c r="G87" s="176"/>
      <c r="H87" s="176"/>
      <c r="I87" s="179"/>
      <c r="J87" s="191">
        <f>BK87</f>
        <v>0</v>
      </c>
      <c r="K87" s="176"/>
      <c r="L87" s="181"/>
      <c r="M87" s="182"/>
      <c r="N87" s="183"/>
      <c r="O87" s="183"/>
      <c r="P87" s="184">
        <f>SUM(P88:P180)</f>
        <v>0</v>
      </c>
      <c r="Q87" s="183"/>
      <c r="R87" s="184">
        <f>SUM(R88:R180)</f>
        <v>2.6887814200000002</v>
      </c>
      <c r="S87" s="183"/>
      <c r="T87" s="185">
        <f>SUM(T88:T180)</f>
        <v>43.405700000000003</v>
      </c>
      <c r="AR87" s="186" t="s">
        <v>24</v>
      </c>
      <c r="AT87" s="187" t="s">
        <v>73</v>
      </c>
      <c r="AU87" s="187" t="s">
        <v>24</v>
      </c>
      <c r="AY87" s="186" t="s">
        <v>124</v>
      </c>
      <c r="BK87" s="188">
        <f>SUM(BK88:BK180)</f>
        <v>0</v>
      </c>
    </row>
    <row r="88" spans="2:65" s="1" customFormat="1" ht="44.25" customHeight="1">
      <c r="B88" s="40"/>
      <c r="C88" s="192" t="s">
        <v>24</v>
      </c>
      <c r="D88" s="192" t="s">
        <v>126</v>
      </c>
      <c r="E88" s="193" t="s">
        <v>127</v>
      </c>
      <c r="F88" s="194" t="s">
        <v>128</v>
      </c>
      <c r="G88" s="195" t="s">
        <v>129</v>
      </c>
      <c r="H88" s="196">
        <v>38.869999999999997</v>
      </c>
      <c r="I88" s="197"/>
      <c r="J88" s="198">
        <f>ROUND(I88*H88,2)</f>
        <v>0</v>
      </c>
      <c r="K88" s="194" t="s">
        <v>130</v>
      </c>
      <c r="L88" s="60"/>
      <c r="M88" s="199" t="s">
        <v>22</v>
      </c>
      <c r="N88" s="200" t="s">
        <v>45</v>
      </c>
      <c r="O88" s="41"/>
      <c r="P88" s="201">
        <f>O88*H88</f>
        <v>0</v>
      </c>
      <c r="Q88" s="201">
        <v>0</v>
      </c>
      <c r="R88" s="201">
        <f>Q88*H88</f>
        <v>0</v>
      </c>
      <c r="S88" s="201">
        <v>0.23499999999999999</v>
      </c>
      <c r="T88" s="202">
        <f>S88*H88</f>
        <v>9.1344499999999993</v>
      </c>
      <c r="AR88" s="23" t="s">
        <v>131</v>
      </c>
      <c r="AT88" s="23" t="s">
        <v>126</v>
      </c>
      <c r="AU88" s="23" t="s">
        <v>83</v>
      </c>
      <c r="AY88" s="23" t="s">
        <v>124</v>
      </c>
      <c r="BE88" s="203">
        <f>IF(N88="základní",J88,0)</f>
        <v>0</v>
      </c>
      <c r="BF88" s="203">
        <f>IF(N88="snížená",J88,0)</f>
        <v>0</v>
      </c>
      <c r="BG88" s="203">
        <f>IF(N88="zákl. přenesená",J88,0)</f>
        <v>0</v>
      </c>
      <c r="BH88" s="203">
        <f>IF(N88="sníž. přenesená",J88,0)</f>
        <v>0</v>
      </c>
      <c r="BI88" s="203">
        <f>IF(N88="nulová",J88,0)</f>
        <v>0</v>
      </c>
      <c r="BJ88" s="23" t="s">
        <v>24</v>
      </c>
      <c r="BK88" s="203">
        <f>ROUND(I88*H88,2)</f>
        <v>0</v>
      </c>
      <c r="BL88" s="23" t="s">
        <v>131</v>
      </c>
      <c r="BM88" s="23" t="s">
        <v>132</v>
      </c>
    </row>
    <row r="89" spans="2:65" s="1" customFormat="1" ht="256.5">
      <c r="B89" s="40"/>
      <c r="C89" s="62"/>
      <c r="D89" s="204" t="s">
        <v>133</v>
      </c>
      <c r="E89" s="62"/>
      <c r="F89" s="205" t="s">
        <v>134</v>
      </c>
      <c r="G89" s="62"/>
      <c r="H89" s="62"/>
      <c r="I89" s="162"/>
      <c r="J89" s="62"/>
      <c r="K89" s="62"/>
      <c r="L89" s="60"/>
      <c r="M89" s="206"/>
      <c r="N89" s="41"/>
      <c r="O89" s="41"/>
      <c r="P89" s="41"/>
      <c r="Q89" s="41"/>
      <c r="R89" s="41"/>
      <c r="S89" s="41"/>
      <c r="T89" s="77"/>
      <c r="AT89" s="23" t="s">
        <v>133</v>
      </c>
      <c r="AU89" s="23" t="s">
        <v>83</v>
      </c>
    </row>
    <row r="90" spans="2:65" s="11" customFormat="1" ht="13.5">
      <c r="B90" s="207"/>
      <c r="C90" s="208"/>
      <c r="D90" s="209" t="s">
        <v>135</v>
      </c>
      <c r="E90" s="210" t="s">
        <v>22</v>
      </c>
      <c r="F90" s="211" t="s">
        <v>136</v>
      </c>
      <c r="G90" s="208"/>
      <c r="H90" s="212">
        <v>38.869999999999997</v>
      </c>
      <c r="I90" s="213"/>
      <c r="J90" s="208"/>
      <c r="K90" s="208"/>
      <c r="L90" s="214"/>
      <c r="M90" s="215"/>
      <c r="N90" s="216"/>
      <c r="O90" s="216"/>
      <c r="P90" s="216"/>
      <c r="Q90" s="216"/>
      <c r="R90" s="216"/>
      <c r="S90" s="216"/>
      <c r="T90" s="217"/>
      <c r="AT90" s="218" t="s">
        <v>135</v>
      </c>
      <c r="AU90" s="218" t="s">
        <v>83</v>
      </c>
      <c r="AV90" s="11" t="s">
        <v>83</v>
      </c>
      <c r="AW90" s="11" t="s">
        <v>137</v>
      </c>
      <c r="AX90" s="11" t="s">
        <v>24</v>
      </c>
      <c r="AY90" s="218" t="s">
        <v>124</v>
      </c>
    </row>
    <row r="91" spans="2:65" s="1" customFormat="1" ht="44.25" customHeight="1">
      <c r="B91" s="40"/>
      <c r="C91" s="192" t="s">
        <v>83</v>
      </c>
      <c r="D91" s="192" t="s">
        <v>126</v>
      </c>
      <c r="E91" s="193" t="s">
        <v>138</v>
      </c>
      <c r="F91" s="194" t="s">
        <v>139</v>
      </c>
      <c r="G91" s="195" t="s">
        <v>129</v>
      </c>
      <c r="H91" s="196">
        <v>71.25</v>
      </c>
      <c r="I91" s="197"/>
      <c r="J91" s="198">
        <f>ROUND(I91*H91,2)</f>
        <v>0</v>
      </c>
      <c r="K91" s="194" t="s">
        <v>130</v>
      </c>
      <c r="L91" s="60"/>
      <c r="M91" s="199" t="s">
        <v>22</v>
      </c>
      <c r="N91" s="200" t="s">
        <v>45</v>
      </c>
      <c r="O91" s="41"/>
      <c r="P91" s="201">
        <f>O91*H91</f>
        <v>0</v>
      </c>
      <c r="Q91" s="201">
        <v>0</v>
      </c>
      <c r="R91" s="201">
        <f>Q91*H91</f>
        <v>0</v>
      </c>
      <c r="S91" s="201">
        <v>0.22500000000000001</v>
      </c>
      <c r="T91" s="202">
        <f>S91*H91</f>
        <v>16.03125</v>
      </c>
      <c r="AR91" s="23" t="s">
        <v>131</v>
      </c>
      <c r="AT91" s="23" t="s">
        <v>126</v>
      </c>
      <c r="AU91" s="23" t="s">
        <v>83</v>
      </c>
      <c r="AY91" s="23" t="s">
        <v>124</v>
      </c>
      <c r="BE91" s="203">
        <f>IF(N91="základní",J91,0)</f>
        <v>0</v>
      </c>
      <c r="BF91" s="203">
        <f>IF(N91="snížená",J91,0)</f>
        <v>0</v>
      </c>
      <c r="BG91" s="203">
        <f>IF(N91="zákl. přenesená",J91,0)</f>
        <v>0</v>
      </c>
      <c r="BH91" s="203">
        <f>IF(N91="sníž. přenesená",J91,0)</f>
        <v>0</v>
      </c>
      <c r="BI91" s="203">
        <f>IF(N91="nulová",J91,0)</f>
        <v>0</v>
      </c>
      <c r="BJ91" s="23" t="s">
        <v>24</v>
      </c>
      <c r="BK91" s="203">
        <f>ROUND(I91*H91,2)</f>
        <v>0</v>
      </c>
      <c r="BL91" s="23" t="s">
        <v>131</v>
      </c>
      <c r="BM91" s="23" t="s">
        <v>140</v>
      </c>
    </row>
    <row r="92" spans="2:65" s="1" customFormat="1" ht="256.5">
      <c r="B92" s="40"/>
      <c r="C92" s="62"/>
      <c r="D92" s="204" t="s">
        <v>133</v>
      </c>
      <c r="E92" s="62"/>
      <c r="F92" s="205" t="s">
        <v>134</v>
      </c>
      <c r="G92" s="62"/>
      <c r="H92" s="62"/>
      <c r="I92" s="162"/>
      <c r="J92" s="62"/>
      <c r="K92" s="62"/>
      <c r="L92" s="60"/>
      <c r="M92" s="206"/>
      <c r="N92" s="41"/>
      <c r="O92" s="41"/>
      <c r="P92" s="41"/>
      <c r="Q92" s="41"/>
      <c r="R92" s="41"/>
      <c r="S92" s="41"/>
      <c r="T92" s="77"/>
      <c r="AT92" s="23" t="s">
        <v>133</v>
      </c>
      <c r="AU92" s="23" t="s">
        <v>83</v>
      </c>
    </row>
    <row r="93" spans="2:65" s="11" customFormat="1" ht="13.5">
      <c r="B93" s="207"/>
      <c r="C93" s="208"/>
      <c r="D93" s="209" t="s">
        <v>135</v>
      </c>
      <c r="E93" s="210" t="s">
        <v>22</v>
      </c>
      <c r="F93" s="211" t="s">
        <v>141</v>
      </c>
      <c r="G93" s="208"/>
      <c r="H93" s="212">
        <v>71.25</v>
      </c>
      <c r="I93" s="213"/>
      <c r="J93" s="208"/>
      <c r="K93" s="208"/>
      <c r="L93" s="214"/>
      <c r="M93" s="215"/>
      <c r="N93" s="216"/>
      <c r="O93" s="216"/>
      <c r="P93" s="216"/>
      <c r="Q93" s="216"/>
      <c r="R93" s="216"/>
      <c r="S93" s="216"/>
      <c r="T93" s="217"/>
      <c r="AT93" s="218" t="s">
        <v>135</v>
      </c>
      <c r="AU93" s="218" t="s">
        <v>83</v>
      </c>
      <c r="AV93" s="11" t="s">
        <v>83</v>
      </c>
      <c r="AW93" s="11" t="s">
        <v>137</v>
      </c>
      <c r="AX93" s="11" t="s">
        <v>24</v>
      </c>
      <c r="AY93" s="218" t="s">
        <v>124</v>
      </c>
    </row>
    <row r="94" spans="2:65" s="1" customFormat="1" ht="31.5" customHeight="1">
      <c r="B94" s="40"/>
      <c r="C94" s="192" t="s">
        <v>142</v>
      </c>
      <c r="D94" s="192" t="s">
        <v>126</v>
      </c>
      <c r="E94" s="193" t="s">
        <v>143</v>
      </c>
      <c r="F94" s="194" t="s">
        <v>144</v>
      </c>
      <c r="G94" s="195" t="s">
        <v>129</v>
      </c>
      <c r="H94" s="196">
        <v>142.5</v>
      </c>
      <c r="I94" s="197"/>
      <c r="J94" s="198">
        <f>ROUND(I94*H94,2)</f>
        <v>0</v>
      </c>
      <c r="K94" s="194" t="s">
        <v>130</v>
      </c>
      <c r="L94" s="60"/>
      <c r="M94" s="199" t="s">
        <v>22</v>
      </c>
      <c r="N94" s="200" t="s">
        <v>45</v>
      </c>
      <c r="O94" s="41"/>
      <c r="P94" s="201">
        <f>O94*H94</f>
        <v>0</v>
      </c>
      <c r="Q94" s="201">
        <v>5.0000000000000002E-5</v>
      </c>
      <c r="R94" s="201">
        <f>Q94*H94</f>
        <v>7.1250000000000003E-3</v>
      </c>
      <c r="S94" s="201">
        <v>0.128</v>
      </c>
      <c r="T94" s="202">
        <f>S94*H94</f>
        <v>18.240000000000002</v>
      </c>
      <c r="AR94" s="23" t="s">
        <v>131</v>
      </c>
      <c r="AT94" s="23" t="s">
        <v>126</v>
      </c>
      <c r="AU94" s="23" t="s">
        <v>83</v>
      </c>
      <c r="AY94" s="23" t="s">
        <v>124</v>
      </c>
      <c r="BE94" s="203">
        <f>IF(N94="základní",J94,0)</f>
        <v>0</v>
      </c>
      <c r="BF94" s="203">
        <f>IF(N94="snížená",J94,0)</f>
        <v>0</v>
      </c>
      <c r="BG94" s="203">
        <f>IF(N94="zákl. přenesená",J94,0)</f>
        <v>0</v>
      </c>
      <c r="BH94" s="203">
        <f>IF(N94="sníž. přenesená",J94,0)</f>
        <v>0</v>
      </c>
      <c r="BI94" s="203">
        <f>IF(N94="nulová",J94,0)</f>
        <v>0</v>
      </c>
      <c r="BJ94" s="23" t="s">
        <v>24</v>
      </c>
      <c r="BK94" s="203">
        <f>ROUND(I94*H94,2)</f>
        <v>0</v>
      </c>
      <c r="BL94" s="23" t="s">
        <v>131</v>
      </c>
      <c r="BM94" s="23" t="s">
        <v>145</v>
      </c>
    </row>
    <row r="95" spans="2:65" s="1" customFormat="1" ht="216">
      <c r="B95" s="40"/>
      <c r="C95" s="62"/>
      <c r="D95" s="204" t="s">
        <v>133</v>
      </c>
      <c r="E95" s="62"/>
      <c r="F95" s="205" t="s">
        <v>146</v>
      </c>
      <c r="G95" s="62"/>
      <c r="H95" s="62"/>
      <c r="I95" s="162"/>
      <c r="J95" s="62"/>
      <c r="K95" s="62"/>
      <c r="L95" s="60"/>
      <c r="M95" s="206"/>
      <c r="N95" s="41"/>
      <c r="O95" s="41"/>
      <c r="P95" s="41"/>
      <c r="Q95" s="41"/>
      <c r="R95" s="41"/>
      <c r="S95" s="41"/>
      <c r="T95" s="77"/>
      <c r="AT95" s="23" t="s">
        <v>133</v>
      </c>
      <c r="AU95" s="23" t="s">
        <v>83</v>
      </c>
    </row>
    <row r="96" spans="2:65" s="11" customFormat="1" ht="13.5">
      <c r="B96" s="207"/>
      <c r="C96" s="208"/>
      <c r="D96" s="209" t="s">
        <v>135</v>
      </c>
      <c r="E96" s="210" t="s">
        <v>22</v>
      </c>
      <c r="F96" s="211" t="s">
        <v>147</v>
      </c>
      <c r="G96" s="208"/>
      <c r="H96" s="212">
        <v>142.5</v>
      </c>
      <c r="I96" s="213"/>
      <c r="J96" s="208"/>
      <c r="K96" s="208"/>
      <c r="L96" s="214"/>
      <c r="M96" s="215"/>
      <c r="N96" s="216"/>
      <c r="O96" s="216"/>
      <c r="P96" s="216"/>
      <c r="Q96" s="216"/>
      <c r="R96" s="216"/>
      <c r="S96" s="216"/>
      <c r="T96" s="217"/>
      <c r="AT96" s="218" t="s">
        <v>135</v>
      </c>
      <c r="AU96" s="218" t="s">
        <v>83</v>
      </c>
      <c r="AV96" s="11" t="s">
        <v>83</v>
      </c>
      <c r="AW96" s="11" t="s">
        <v>137</v>
      </c>
      <c r="AX96" s="11" t="s">
        <v>24</v>
      </c>
      <c r="AY96" s="218" t="s">
        <v>124</v>
      </c>
    </row>
    <row r="97" spans="2:65" s="1" customFormat="1" ht="31.5" customHeight="1">
      <c r="B97" s="40"/>
      <c r="C97" s="192" t="s">
        <v>131</v>
      </c>
      <c r="D97" s="192" t="s">
        <v>126</v>
      </c>
      <c r="E97" s="193" t="s">
        <v>148</v>
      </c>
      <c r="F97" s="194" t="s">
        <v>149</v>
      </c>
      <c r="G97" s="195" t="s">
        <v>150</v>
      </c>
      <c r="H97" s="196">
        <v>600</v>
      </c>
      <c r="I97" s="197"/>
      <c r="J97" s="198">
        <f>ROUND(I97*H97,2)</f>
        <v>0</v>
      </c>
      <c r="K97" s="194" t="s">
        <v>130</v>
      </c>
      <c r="L97" s="60"/>
      <c r="M97" s="199" t="s">
        <v>22</v>
      </c>
      <c r="N97" s="200" t="s">
        <v>45</v>
      </c>
      <c r="O97" s="41"/>
      <c r="P97" s="201">
        <f>O97*H97</f>
        <v>0</v>
      </c>
      <c r="Q97" s="201">
        <v>0</v>
      </c>
      <c r="R97" s="201">
        <f>Q97*H97</f>
        <v>0</v>
      </c>
      <c r="S97" s="201">
        <v>0</v>
      </c>
      <c r="T97" s="202">
        <f>S97*H97</f>
        <v>0</v>
      </c>
      <c r="AR97" s="23" t="s">
        <v>131</v>
      </c>
      <c r="AT97" s="23" t="s">
        <v>126</v>
      </c>
      <c r="AU97" s="23" t="s">
        <v>83</v>
      </c>
      <c r="AY97" s="23" t="s">
        <v>124</v>
      </c>
      <c r="BE97" s="203">
        <f>IF(N97="základní",J97,0)</f>
        <v>0</v>
      </c>
      <c r="BF97" s="203">
        <f>IF(N97="snížená",J97,0)</f>
        <v>0</v>
      </c>
      <c r="BG97" s="203">
        <f>IF(N97="zákl. přenesená",J97,0)</f>
        <v>0</v>
      </c>
      <c r="BH97" s="203">
        <f>IF(N97="sníž. přenesená",J97,0)</f>
        <v>0</v>
      </c>
      <c r="BI97" s="203">
        <f>IF(N97="nulová",J97,0)</f>
        <v>0</v>
      </c>
      <c r="BJ97" s="23" t="s">
        <v>24</v>
      </c>
      <c r="BK97" s="203">
        <f>ROUND(I97*H97,2)</f>
        <v>0</v>
      </c>
      <c r="BL97" s="23" t="s">
        <v>131</v>
      </c>
      <c r="BM97" s="23" t="s">
        <v>151</v>
      </c>
    </row>
    <row r="98" spans="2:65" s="1" customFormat="1" ht="256.5">
      <c r="B98" s="40"/>
      <c r="C98" s="62"/>
      <c r="D98" s="209" t="s">
        <v>133</v>
      </c>
      <c r="E98" s="62"/>
      <c r="F98" s="219" t="s">
        <v>152</v>
      </c>
      <c r="G98" s="62"/>
      <c r="H98" s="62"/>
      <c r="I98" s="162"/>
      <c r="J98" s="62"/>
      <c r="K98" s="62"/>
      <c r="L98" s="60"/>
      <c r="M98" s="206"/>
      <c r="N98" s="41"/>
      <c r="O98" s="41"/>
      <c r="P98" s="41"/>
      <c r="Q98" s="41"/>
      <c r="R98" s="41"/>
      <c r="S98" s="41"/>
      <c r="T98" s="77"/>
      <c r="AT98" s="23" t="s">
        <v>133</v>
      </c>
      <c r="AU98" s="23" t="s">
        <v>83</v>
      </c>
    </row>
    <row r="99" spans="2:65" s="1" customFormat="1" ht="31.5" customHeight="1">
      <c r="B99" s="40"/>
      <c r="C99" s="192" t="s">
        <v>153</v>
      </c>
      <c r="D99" s="192" t="s">
        <v>126</v>
      </c>
      <c r="E99" s="193" t="s">
        <v>154</v>
      </c>
      <c r="F99" s="194" t="s">
        <v>155</v>
      </c>
      <c r="G99" s="195" t="s">
        <v>156</v>
      </c>
      <c r="H99" s="196">
        <v>25</v>
      </c>
      <c r="I99" s="197"/>
      <c r="J99" s="198">
        <f>ROUND(I99*H99,2)</f>
        <v>0</v>
      </c>
      <c r="K99" s="194" t="s">
        <v>130</v>
      </c>
      <c r="L99" s="60"/>
      <c r="M99" s="199" t="s">
        <v>22</v>
      </c>
      <c r="N99" s="200" t="s">
        <v>45</v>
      </c>
      <c r="O99" s="41"/>
      <c r="P99" s="201">
        <f>O99*H99</f>
        <v>0</v>
      </c>
      <c r="Q99" s="201">
        <v>0</v>
      </c>
      <c r="R99" s="201">
        <f>Q99*H99</f>
        <v>0</v>
      </c>
      <c r="S99" s="201">
        <v>0</v>
      </c>
      <c r="T99" s="202">
        <f>S99*H99</f>
        <v>0</v>
      </c>
      <c r="AR99" s="23" t="s">
        <v>131</v>
      </c>
      <c r="AT99" s="23" t="s">
        <v>126</v>
      </c>
      <c r="AU99" s="23" t="s">
        <v>83</v>
      </c>
      <c r="AY99" s="23" t="s">
        <v>124</v>
      </c>
      <c r="BE99" s="203">
        <f>IF(N99="základní",J99,0)</f>
        <v>0</v>
      </c>
      <c r="BF99" s="203">
        <f>IF(N99="snížená",J99,0)</f>
        <v>0</v>
      </c>
      <c r="BG99" s="203">
        <f>IF(N99="zákl. přenesená",J99,0)</f>
        <v>0</v>
      </c>
      <c r="BH99" s="203">
        <f>IF(N99="sníž. přenesená",J99,0)</f>
        <v>0</v>
      </c>
      <c r="BI99" s="203">
        <f>IF(N99="nulová",J99,0)</f>
        <v>0</v>
      </c>
      <c r="BJ99" s="23" t="s">
        <v>24</v>
      </c>
      <c r="BK99" s="203">
        <f>ROUND(I99*H99,2)</f>
        <v>0</v>
      </c>
      <c r="BL99" s="23" t="s">
        <v>131</v>
      </c>
      <c r="BM99" s="23" t="s">
        <v>157</v>
      </c>
    </row>
    <row r="100" spans="2:65" s="1" customFormat="1" ht="162">
      <c r="B100" s="40"/>
      <c r="C100" s="62"/>
      <c r="D100" s="209" t="s">
        <v>133</v>
      </c>
      <c r="E100" s="62"/>
      <c r="F100" s="219" t="s">
        <v>158</v>
      </c>
      <c r="G100" s="62"/>
      <c r="H100" s="62"/>
      <c r="I100" s="162"/>
      <c r="J100" s="62"/>
      <c r="K100" s="62"/>
      <c r="L100" s="60"/>
      <c r="M100" s="206"/>
      <c r="N100" s="41"/>
      <c r="O100" s="41"/>
      <c r="P100" s="41"/>
      <c r="Q100" s="41"/>
      <c r="R100" s="41"/>
      <c r="S100" s="41"/>
      <c r="T100" s="77"/>
      <c r="AT100" s="23" t="s">
        <v>133</v>
      </c>
      <c r="AU100" s="23" t="s">
        <v>83</v>
      </c>
    </row>
    <row r="101" spans="2:65" s="1" customFormat="1" ht="57" customHeight="1">
      <c r="B101" s="40"/>
      <c r="C101" s="192" t="s">
        <v>159</v>
      </c>
      <c r="D101" s="192" t="s">
        <v>126</v>
      </c>
      <c r="E101" s="193" t="s">
        <v>160</v>
      </c>
      <c r="F101" s="194" t="s">
        <v>161</v>
      </c>
      <c r="G101" s="195" t="s">
        <v>162</v>
      </c>
      <c r="H101" s="196">
        <v>3.6</v>
      </c>
      <c r="I101" s="197"/>
      <c r="J101" s="198">
        <f>ROUND(I101*H101,2)</f>
        <v>0</v>
      </c>
      <c r="K101" s="194" t="s">
        <v>130</v>
      </c>
      <c r="L101" s="60"/>
      <c r="M101" s="199" t="s">
        <v>22</v>
      </c>
      <c r="N101" s="200" t="s">
        <v>45</v>
      </c>
      <c r="O101" s="41"/>
      <c r="P101" s="201">
        <f>O101*H101</f>
        <v>0</v>
      </c>
      <c r="Q101" s="201">
        <v>8.6800000000000002E-3</v>
      </c>
      <c r="R101" s="201">
        <f>Q101*H101</f>
        <v>3.1248000000000001E-2</v>
      </c>
      <c r="S101" s="201">
        <v>0</v>
      </c>
      <c r="T101" s="202">
        <f>S101*H101</f>
        <v>0</v>
      </c>
      <c r="AR101" s="23" t="s">
        <v>131</v>
      </c>
      <c r="AT101" s="23" t="s">
        <v>126</v>
      </c>
      <c r="AU101" s="23" t="s">
        <v>83</v>
      </c>
      <c r="AY101" s="23" t="s">
        <v>124</v>
      </c>
      <c r="BE101" s="203">
        <f>IF(N101="základní",J101,0)</f>
        <v>0</v>
      </c>
      <c r="BF101" s="203">
        <f>IF(N101="snížená",J101,0)</f>
        <v>0</v>
      </c>
      <c r="BG101" s="203">
        <f>IF(N101="zákl. přenesená",J101,0)</f>
        <v>0</v>
      </c>
      <c r="BH101" s="203">
        <f>IF(N101="sníž. přenesená",J101,0)</f>
        <v>0</v>
      </c>
      <c r="BI101" s="203">
        <f>IF(N101="nulová",J101,0)</f>
        <v>0</v>
      </c>
      <c r="BJ101" s="23" t="s">
        <v>24</v>
      </c>
      <c r="BK101" s="203">
        <f>ROUND(I101*H101,2)</f>
        <v>0</v>
      </c>
      <c r="BL101" s="23" t="s">
        <v>131</v>
      </c>
      <c r="BM101" s="23" t="s">
        <v>163</v>
      </c>
    </row>
    <row r="102" spans="2:65" s="1" customFormat="1" ht="81">
      <c r="B102" s="40"/>
      <c r="C102" s="62"/>
      <c r="D102" s="204" t="s">
        <v>133</v>
      </c>
      <c r="E102" s="62"/>
      <c r="F102" s="205" t="s">
        <v>164</v>
      </c>
      <c r="G102" s="62"/>
      <c r="H102" s="62"/>
      <c r="I102" s="162"/>
      <c r="J102" s="62"/>
      <c r="K102" s="62"/>
      <c r="L102" s="60"/>
      <c r="M102" s="206"/>
      <c r="N102" s="41"/>
      <c r="O102" s="41"/>
      <c r="P102" s="41"/>
      <c r="Q102" s="41"/>
      <c r="R102" s="41"/>
      <c r="S102" s="41"/>
      <c r="T102" s="77"/>
      <c r="AT102" s="23" t="s">
        <v>133</v>
      </c>
      <c r="AU102" s="23" t="s">
        <v>83</v>
      </c>
    </row>
    <row r="103" spans="2:65" s="12" customFormat="1" ht="13.5">
      <c r="B103" s="220"/>
      <c r="C103" s="221"/>
      <c r="D103" s="204" t="s">
        <v>135</v>
      </c>
      <c r="E103" s="222" t="s">
        <v>22</v>
      </c>
      <c r="F103" s="223" t="s">
        <v>165</v>
      </c>
      <c r="G103" s="221"/>
      <c r="H103" s="224" t="s">
        <v>22</v>
      </c>
      <c r="I103" s="225"/>
      <c r="J103" s="221"/>
      <c r="K103" s="221"/>
      <c r="L103" s="226"/>
      <c r="M103" s="227"/>
      <c r="N103" s="228"/>
      <c r="O103" s="228"/>
      <c r="P103" s="228"/>
      <c r="Q103" s="228"/>
      <c r="R103" s="228"/>
      <c r="S103" s="228"/>
      <c r="T103" s="229"/>
      <c r="AT103" s="230" t="s">
        <v>135</v>
      </c>
      <c r="AU103" s="230" t="s">
        <v>83</v>
      </c>
      <c r="AV103" s="12" t="s">
        <v>24</v>
      </c>
      <c r="AW103" s="12" t="s">
        <v>137</v>
      </c>
      <c r="AX103" s="12" t="s">
        <v>74</v>
      </c>
      <c r="AY103" s="230" t="s">
        <v>124</v>
      </c>
    </row>
    <row r="104" spans="2:65" s="11" customFormat="1" ht="13.5">
      <c r="B104" s="207"/>
      <c r="C104" s="208"/>
      <c r="D104" s="209" t="s">
        <v>135</v>
      </c>
      <c r="E104" s="210" t="s">
        <v>22</v>
      </c>
      <c r="F104" s="211" t="s">
        <v>166</v>
      </c>
      <c r="G104" s="208"/>
      <c r="H104" s="212">
        <v>3.6</v>
      </c>
      <c r="I104" s="213"/>
      <c r="J104" s="208"/>
      <c r="K104" s="208"/>
      <c r="L104" s="214"/>
      <c r="M104" s="215"/>
      <c r="N104" s="216"/>
      <c r="O104" s="216"/>
      <c r="P104" s="216"/>
      <c r="Q104" s="216"/>
      <c r="R104" s="216"/>
      <c r="S104" s="216"/>
      <c r="T104" s="217"/>
      <c r="AT104" s="218" t="s">
        <v>135</v>
      </c>
      <c r="AU104" s="218" t="s">
        <v>83</v>
      </c>
      <c r="AV104" s="11" t="s">
        <v>83</v>
      </c>
      <c r="AW104" s="11" t="s">
        <v>137</v>
      </c>
      <c r="AX104" s="11" t="s">
        <v>24</v>
      </c>
      <c r="AY104" s="218" t="s">
        <v>124</v>
      </c>
    </row>
    <row r="105" spans="2:65" s="1" customFormat="1" ht="57" customHeight="1">
      <c r="B105" s="40"/>
      <c r="C105" s="192" t="s">
        <v>167</v>
      </c>
      <c r="D105" s="192" t="s">
        <v>126</v>
      </c>
      <c r="E105" s="193" t="s">
        <v>168</v>
      </c>
      <c r="F105" s="194" t="s">
        <v>169</v>
      </c>
      <c r="G105" s="195" t="s">
        <v>162</v>
      </c>
      <c r="H105" s="196">
        <v>0.9</v>
      </c>
      <c r="I105" s="197"/>
      <c r="J105" s="198">
        <f>ROUND(I105*H105,2)</f>
        <v>0</v>
      </c>
      <c r="K105" s="194" t="s">
        <v>130</v>
      </c>
      <c r="L105" s="60"/>
      <c r="M105" s="199" t="s">
        <v>22</v>
      </c>
      <c r="N105" s="200" t="s">
        <v>45</v>
      </c>
      <c r="O105" s="41"/>
      <c r="P105" s="201">
        <f>O105*H105</f>
        <v>0</v>
      </c>
      <c r="Q105" s="201">
        <v>3.6900000000000002E-2</v>
      </c>
      <c r="R105" s="201">
        <f>Q105*H105</f>
        <v>3.3210000000000003E-2</v>
      </c>
      <c r="S105" s="201">
        <v>0</v>
      </c>
      <c r="T105" s="202">
        <f>S105*H105</f>
        <v>0</v>
      </c>
      <c r="AR105" s="23" t="s">
        <v>131</v>
      </c>
      <c r="AT105" s="23" t="s">
        <v>126</v>
      </c>
      <c r="AU105" s="23" t="s">
        <v>83</v>
      </c>
      <c r="AY105" s="23" t="s">
        <v>124</v>
      </c>
      <c r="BE105" s="203">
        <f>IF(N105="základní",J105,0)</f>
        <v>0</v>
      </c>
      <c r="BF105" s="203">
        <f>IF(N105="snížená",J105,0)</f>
        <v>0</v>
      </c>
      <c r="BG105" s="203">
        <f>IF(N105="zákl. přenesená",J105,0)</f>
        <v>0</v>
      </c>
      <c r="BH105" s="203">
        <f>IF(N105="sníž. přenesená",J105,0)</f>
        <v>0</v>
      </c>
      <c r="BI105" s="203">
        <f>IF(N105="nulová",J105,0)</f>
        <v>0</v>
      </c>
      <c r="BJ105" s="23" t="s">
        <v>24</v>
      </c>
      <c r="BK105" s="203">
        <f>ROUND(I105*H105,2)</f>
        <v>0</v>
      </c>
      <c r="BL105" s="23" t="s">
        <v>131</v>
      </c>
      <c r="BM105" s="23" t="s">
        <v>170</v>
      </c>
    </row>
    <row r="106" spans="2:65" s="1" customFormat="1" ht="81">
      <c r="B106" s="40"/>
      <c r="C106" s="62"/>
      <c r="D106" s="204" t="s">
        <v>133</v>
      </c>
      <c r="E106" s="62"/>
      <c r="F106" s="205" t="s">
        <v>164</v>
      </c>
      <c r="G106" s="62"/>
      <c r="H106" s="62"/>
      <c r="I106" s="162"/>
      <c r="J106" s="62"/>
      <c r="K106" s="62"/>
      <c r="L106" s="60"/>
      <c r="M106" s="206"/>
      <c r="N106" s="41"/>
      <c r="O106" s="41"/>
      <c r="P106" s="41"/>
      <c r="Q106" s="41"/>
      <c r="R106" s="41"/>
      <c r="S106" s="41"/>
      <c r="T106" s="77"/>
      <c r="AT106" s="23" t="s">
        <v>133</v>
      </c>
      <c r="AU106" s="23" t="s">
        <v>83</v>
      </c>
    </row>
    <row r="107" spans="2:65" s="12" customFormat="1" ht="13.5">
      <c r="B107" s="220"/>
      <c r="C107" s="221"/>
      <c r="D107" s="204" t="s">
        <v>135</v>
      </c>
      <c r="E107" s="222" t="s">
        <v>22</v>
      </c>
      <c r="F107" s="223" t="s">
        <v>165</v>
      </c>
      <c r="G107" s="221"/>
      <c r="H107" s="224" t="s">
        <v>22</v>
      </c>
      <c r="I107" s="225"/>
      <c r="J107" s="221"/>
      <c r="K107" s="221"/>
      <c r="L107" s="226"/>
      <c r="M107" s="227"/>
      <c r="N107" s="228"/>
      <c r="O107" s="228"/>
      <c r="P107" s="228"/>
      <c r="Q107" s="228"/>
      <c r="R107" s="228"/>
      <c r="S107" s="228"/>
      <c r="T107" s="229"/>
      <c r="AT107" s="230" t="s">
        <v>135</v>
      </c>
      <c r="AU107" s="230" t="s">
        <v>83</v>
      </c>
      <c r="AV107" s="12" t="s">
        <v>24</v>
      </c>
      <c r="AW107" s="12" t="s">
        <v>137</v>
      </c>
      <c r="AX107" s="12" t="s">
        <v>74</v>
      </c>
      <c r="AY107" s="230" t="s">
        <v>124</v>
      </c>
    </row>
    <row r="108" spans="2:65" s="11" customFormat="1" ht="13.5">
      <c r="B108" s="207"/>
      <c r="C108" s="208"/>
      <c r="D108" s="209" t="s">
        <v>135</v>
      </c>
      <c r="E108" s="210" t="s">
        <v>22</v>
      </c>
      <c r="F108" s="211" t="s">
        <v>171</v>
      </c>
      <c r="G108" s="208"/>
      <c r="H108" s="212">
        <v>0.9</v>
      </c>
      <c r="I108" s="213"/>
      <c r="J108" s="208"/>
      <c r="K108" s="208"/>
      <c r="L108" s="214"/>
      <c r="M108" s="215"/>
      <c r="N108" s="216"/>
      <c r="O108" s="216"/>
      <c r="P108" s="216"/>
      <c r="Q108" s="216"/>
      <c r="R108" s="216"/>
      <c r="S108" s="216"/>
      <c r="T108" s="217"/>
      <c r="AT108" s="218" t="s">
        <v>135</v>
      </c>
      <c r="AU108" s="218" t="s">
        <v>83</v>
      </c>
      <c r="AV108" s="11" t="s">
        <v>83</v>
      </c>
      <c r="AW108" s="11" t="s">
        <v>137</v>
      </c>
      <c r="AX108" s="11" t="s">
        <v>24</v>
      </c>
      <c r="AY108" s="218" t="s">
        <v>124</v>
      </c>
    </row>
    <row r="109" spans="2:65" s="1" customFormat="1" ht="31.5" customHeight="1">
      <c r="B109" s="40"/>
      <c r="C109" s="192" t="s">
        <v>172</v>
      </c>
      <c r="D109" s="192" t="s">
        <v>126</v>
      </c>
      <c r="E109" s="193" t="s">
        <v>173</v>
      </c>
      <c r="F109" s="194" t="s">
        <v>174</v>
      </c>
      <c r="G109" s="195" t="s">
        <v>175</v>
      </c>
      <c r="H109" s="196">
        <v>13.5</v>
      </c>
      <c r="I109" s="197"/>
      <c r="J109" s="198">
        <f>ROUND(I109*H109,2)</f>
        <v>0</v>
      </c>
      <c r="K109" s="194" t="s">
        <v>130</v>
      </c>
      <c r="L109" s="60"/>
      <c r="M109" s="199" t="s">
        <v>22</v>
      </c>
      <c r="N109" s="200" t="s">
        <v>45</v>
      </c>
      <c r="O109" s="41"/>
      <c r="P109" s="201">
        <f>O109*H109</f>
        <v>0</v>
      </c>
      <c r="Q109" s="201">
        <v>0</v>
      </c>
      <c r="R109" s="201">
        <f>Q109*H109</f>
        <v>0</v>
      </c>
      <c r="S109" s="201">
        <v>0</v>
      </c>
      <c r="T109" s="202">
        <f>S109*H109</f>
        <v>0</v>
      </c>
      <c r="AR109" s="23" t="s">
        <v>131</v>
      </c>
      <c r="AT109" s="23" t="s">
        <v>126</v>
      </c>
      <c r="AU109" s="23" t="s">
        <v>83</v>
      </c>
      <c r="AY109" s="23" t="s">
        <v>124</v>
      </c>
      <c r="BE109" s="203">
        <f>IF(N109="základní",J109,0)</f>
        <v>0</v>
      </c>
      <c r="BF109" s="203">
        <f>IF(N109="snížená",J109,0)</f>
        <v>0</v>
      </c>
      <c r="BG109" s="203">
        <f>IF(N109="zákl. přenesená",J109,0)</f>
        <v>0</v>
      </c>
      <c r="BH109" s="203">
        <f>IF(N109="sníž. přenesená",J109,0)</f>
        <v>0</v>
      </c>
      <c r="BI109" s="203">
        <f>IF(N109="nulová",J109,0)</f>
        <v>0</v>
      </c>
      <c r="BJ109" s="23" t="s">
        <v>24</v>
      </c>
      <c r="BK109" s="203">
        <f>ROUND(I109*H109,2)</f>
        <v>0</v>
      </c>
      <c r="BL109" s="23" t="s">
        <v>131</v>
      </c>
      <c r="BM109" s="23" t="s">
        <v>176</v>
      </c>
    </row>
    <row r="110" spans="2:65" s="1" customFormat="1" ht="378">
      <c r="B110" s="40"/>
      <c r="C110" s="62"/>
      <c r="D110" s="204" t="s">
        <v>133</v>
      </c>
      <c r="E110" s="62"/>
      <c r="F110" s="205" t="s">
        <v>177</v>
      </c>
      <c r="G110" s="62"/>
      <c r="H110" s="62"/>
      <c r="I110" s="162"/>
      <c r="J110" s="62"/>
      <c r="K110" s="62"/>
      <c r="L110" s="60"/>
      <c r="M110" s="206"/>
      <c r="N110" s="41"/>
      <c r="O110" s="41"/>
      <c r="P110" s="41"/>
      <c r="Q110" s="41"/>
      <c r="R110" s="41"/>
      <c r="S110" s="41"/>
      <c r="T110" s="77"/>
      <c r="AT110" s="23" t="s">
        <v>133</v>
      </c>
      <c r="AU110" s="23" t="s">
        <v>83</v>
      </c>
    </row>
    <row r="111" spans="2:65" s="12" customFormat="1" ht="13.5">
      <c r="B111" s="220"/>
      <c r="C111" s="221"/>
      <c r="D111" s="204" t="s">
        <v>135</v>
      </c>
      <c r="E111" s="222" t="s">
        <v>22</v>
      </c>
      <c r="F111" s="223" t="s">
        <v>178</v>
      </c>
      <c r="G111" s="221"/>
      <c r="H111" s="224" t="s">
        <v>22</v>
      </c>
      <c r="I111" s="225"/>
      <c r="J111" s="221"/>
      <c r="K111" s="221"/>
      <c r="L111" s="226"/>
      <c r="M111" s="227"/>
      <c r="N111" s="228"/>
      <c r="O111" s="228"/>
      <c r="P111" s="228"/>
      <c r="Q111" s="228"/>
      <c r="R111" s="228"/>
      <c r="S111" s="228"/>
      <c r="T111" s="229"/>
      <c r="AT111" s="230" t="s">
        <v>135</v>
      </c>
      <c r="AU111" s="230" t="s">
        <v>83</v>
      </c>
      <c r="AV111" s="12" t="s">
        <v>24</v>
      </c>
      <c r="AW111" s="12" t="s">
        <v>137</v>
      </c>
      <c r="AX111" s="12" t="s">
        <v>74</v>
      </c>
      <c r="AY111" s="230" t="s">
        <v>124</v>
      </c>
    </row>
    <row r="112" spans="2:65" s="11" customFormat="1" ht="13.5">
      <c r="B112" s="207"/>
      <c r="C112" s="208"/>
      <c r="D112" s="204" t="s">
        <v>135</v>
      </c>
      <c r="E112" s="231" t="s">
        <v>22</v>
      </c>
      <c r="F112" s="232" t="s">
        <v>179</v>
      </c>
      <c r="G112" s="208"/>
      <c r="H112" s="233">
        <v>13.5</v>
      </c>
      <c r="I112" s="213"/>
      <c r="J112" s="208"/>
      <c r="K112" s="208"/>
      <c r="L112" s="214"/>
      <c r="M112" s="215"/>
      <c r="N112" s="216"/>
      <c r="O112" s="216"/>
      <c r="P112" s="216"/>
      <c r="Q112" s="216"/>
      <c r="R112" s="216"/>
      <c r="S112" s="216"/>
      <c r="T112" s="217"/>
      <c r="AT112" s="218" t="s">
        <v>135</v>
      </c>
      <c r="AU112" s="218" t="s">
        <v>83</v>
      </c>
      <c r="AV112" s="11" t="s">
        <v>83</v>
      </c>
      <c r="AW112" s="11" t="s">
        <v>137</v>
      </c>
      <c r="AX112" s="11" t="s">
        <v>74</v>
      </c>
      <c r="AY112" s="218" t="s">
        <v>124</v>
      </c>
    </row>
    <row r="113" spans="2:65" s="13" customFormat="1" ht="13.5">
      <c r="B113" s="234"/>
      <c r="C113" s="235"/>
      <c r="D113" s="209" t="s">
        <v>135</v>
      </c>
      <c r="E113" s="236" t="s">
        <v>22</v>
      </c>
      <c r="F113" s="237" t="s">
        <v>180</v>
      </c>
      <c r="G113" s="235"/>
      <c r="H113" s="238">
        <v>13.5</v>
      </c>
      <c r="I113" s="239"/>
      <c r="J113" s="235"/>
      <c r="K113" s="235"/>
      <c r="L113" s="240"/>
      <c r="M113" s="241"/>
      <c r="N113" s="242"/>
      <c r="O113" s="242"/>
      <c r="P113" s="242"/>
      <c r="Q113" s="242"/>
      <c r="R113" s="242"/>
      <c r="S113" s="242"/>
      <c r="T113" s="243"/>
      <c r="AT113" s="244" t="s">
        <v>135</v>
      </c>
      <c r="AU113" s="244" t="s">
        <v>83</v>
      </c>
      <c r="AV113" s="13" t="s">
        <v>131</v>
      </c>
      <c r="AW113" s="13" t="s">
        <v>137</v>
      </c>
      <c r="AX113" s="13" t="s">
        <v>24</v>
      </c>
      <c r="AY113" s="244" t="s">
        <v>124</v>
      </c>
    </row>
    <row r="114" spans="2:65" s="1" customFormat="1" ht="31.5" customHeight="1">
      <c r="B114" s="40"/>
      <c r="C114" s="192" t="s">
        <v>181</v>
      </c>
      <c r="D114" s="192" t="s">
        <v>126</v>
      </c>
      <c r="E114" s="193" t="s">
        <v>182</v>
      </c>
      <c r="F114" s="194" t="s">
        <v>183</v>
      </c>
      <c r="G114" s="195" t="s">
        <v>175</v>
      </c>
      <c r="H114" s="196">
        <v>259.99400000000003</v>
      </c>
      <c r="I114" s="197"/>
      <c r="J114" s="198">
        <f>ROUND(I114*H114,2)</f>
        <v>0</v>
      </c>
      <c r="K114" s="194" t="s">
        <v>130</v>
      </c>
      <c r="L114" s="60"/>
      <c r="M114" s="199" t="s">
        <v>22</v>
      </c>
      <c r="N114" s="200" t="s">
        <v>45</v>
      </c>
      <c r="O114" s="41"/>
      <c r="P114" s="201">
        <f>O114*H114</f>
        <v>0</v>
      </c>
      <c r="Q114" s="201">
        <v>0</v>
      </c>
      <c r="R114" s="201">
        <f>Q114*H114</f>
        <v>0</v>
      </c>
      <c r="S114" s="201">
        <v>0</v>
      </c>
      <c r="T114" s="202">
        <f>S114*H114</f>
        <v>0</v>
      </c>
      <c r="AR114" s="23" t="s">
        <v>131</v>
      </c>
      <c r="AT114" s="23" t="s">
        <v>126</v>
      </c>
      <c r="AU114" s="23" t="s">
        <v>83</v>
      </c>
      <c r="AY114" s="23" t="s">
        <v>124</v>
      </c>
      <c r="BE114" s="203">
        <f>IF(N114="základní",J114,0)</f>
        <v>0</v>
      </c>
      <c r="BF114" s="203">
        <f>IF(N114="snížená",J114,0)</f>
        <v>0</v>
      </c>
      <c r="BG114" s="203">
        <f>IF(N114="zákl. přenesená",J114,0)</f>
        <v>0</v>
      </c>
      <c r="BH114" s="203">
        <f>IF(N114="sníž. přenesená",J114,0)</f>
        <v>0</v>
      </c>
      <c r="BI114" s="203">
        <f>IF(N114="nulová",J114,0)</f>
        <v>0</v>
      </c>
      <c r="BJ114" s="23" t="s">
        <v>24</v>
      </c>
      <c r="BK114" s="203">
        <f>ROUND(I114*H114,2)</f>
        <v>0</v>
      </c>
      <c r="BL114" s="23" t="s">
        <v>131</v>
      </c>
      <c r="BM114" s="23" t="s">
        <v>184</v>
      </c>
    </row>
    <row r="115" spans="2:65" s="1" customFormat="1" ht="81">
      <c r="B115" s="40"/>
      <c r="C115" s="62"/>
      <c r="D115" s="204" t="s">
        <v>133</v>
      </c>
      <c r="E115" s="62"/>
      <c r="F115" s="205" t="s">
        <v>185</v>
      </c>
      <c r="G115" s="62"/>
      <c r="H115" s="62"/>
      <c r="I115" s="162"/>
      <c r="J115" s="62"/>
      <c r="K115" s="62"/>
      <c r="L115" s="60"/>
      <c r="M115" s="206"/>
      <c r="N115" s="41"/>
      <c r="O115" s="41"/>
      <c r="P115" s="41"/>
      <c r="Q115" s="41"/>
      <c r="R115" s="41"/>
      <c r="S115" s="41"/>
      <c r="T115" s="77"/>
      <c r="AT115" s="23" t="s">
        <v>133</v>
      </c>
      <c r="AU115" s="23" t="s">
        <v>83</v>
      </c>
    </row>
    <row r="116" spans="2:65" s="12" customFormat="1" ht="27">
      <c r="B116" s="220"/>
      <c r="C116" s="221"/>
      <c r="D116" s="204" t="s">
        <v>135</v>
      </c>
      <c r="E116" s="222" t="s">
        <v>22</v>
      </c>
      <c r="F116" s="223" t="s">
        <v>186</v>
      </c>
      <c r="G116" s="221"/>
      <c r="H116" s="224" t="s">
        <v>22</v>
      </c>
      <c r="I116" s="225"/>
      <c r="J116" s="221"/>
      <c r="K116" s="221"/>
      <c r="L116" s="226"/>
      <c r="M116" s="227"/>
      <c r="N116" s="228"/>
      <c r="O116" s="228"/>
      <c r="P116" s="228"/>
      <c r="Q116" s="228"/>
      <c r="R116" s="228"/>
      <c r="S116" s="228"/>
      <c r="T116" s="229"/>
      <c r="AT116" s="230" t="s">
        <v>135</v>
      </c>
      <c r="AU116" s="230" t="s">
        <v>83</v>
      </c>
      <c r="AV116" s="12" t="s">
        <v>24</v>
      </c>
      <c r="AW116" s="12" t="s">
        <v>137</v>
      </c>
      <c r="AX116" s="12" t="s">
        <v>74</v>
      </c>
      <c r="AY116" s="230" t="s">
        <v>124</v>
      </c>
    </row>
    <row r="117" spans="2:65" s="11" customFormat="1" ht="13.5">
      <c r="B117" s="207"/>
      <c r="C117" s="208"/>
      <c r="D117" s="209" t="s">
        <v>135</v>
      </c>
      <c r="E117" s="210" t="s">
        <v>22</v>
      </c>
      <c r="F117" s="211" t="s">
        <v>187</v>
      </c>
      <c r="G117" s="208"/>
      <c r="H117" s="212">
        <v>259.99360000000001</v>
      </c>
      <c r="I117" s="213"/>
      <c r="J117" s="208"/>
      <c r="K117" s="208"/>
      <c r="L117" s="214"/>
      <c r="M117" s="215"/>
      <c r="N117" s="216"/>
      <c r="O117" s="216"/>
      <c r="P117" s="216"/>
      <c r="Q117" s="216"/>
      <c r="R117" s="216"/>
      <c r="S117" s="216"/>
      <c r="T117" s="217"/>
      <c r="AT117" s="218" t="s">
        <v>135</v>
      </c>
      <c r="AU117" s="218" t="s">
        <v>83</v>
      </c>
      <c r="AV117" s="11" t="s">
        <v>83</v>
      </c>
      <c r="AW117" s="11" t="s">
        <v>137</v>
      </c>
      <c r="AX117" s="11" t="s">
        <v>24</v>
      </c>
      <c r="AY117" s="218" t="s">
        <v>124</v>
      </c>
    </row>
    <row r="118" spans="2:65" s="1" customFormat="1" ht="31.5" customHeight="1">
      <c r="B118" s="40"/>
      <c r="C118" s="192" t="s">
        <v>29</v>
      </c>
      <c r="D118" s="192" t="s">
        <v>126</v>
      </c>
      <c r="E118" s="193" t="s">
        <v>188</v>
      </c>
      <c r="F118" s="194" t="s">
        <v>189</v>
      </c>
      <c r="G118" s="195" t="s">
        <v>175</v>
      </c>
      <c r="H118" s="196">
        <v>64.998000000000005</v>
      </c>
      <c r="I118" s="197"/>
      <c r="J118" s="198">
        <f>ROUND(I118*H118,2)</f>
        <v>0</v>
      </c>
      <c r="K118" s="194" t="s">
        <v>130</v>
      </c>
      <c r="L118" s="60"/>
      <c r="M118" s="199" t="s">
        <v>22</v>
      </c>
      <c r="N118" s="200" t="s">
        <v>45</v>
      </c>
      <c r="O118" s="41"/>
      <c r="P118" s="201">
        <f>O118*H118</f>
        <v>0</v>
      </c>
      <c r="Q118" s="201">
        <v>0</v>
      </c>
      <c r="R118" s="201">
        <f>Q118*H118</f>
        <v>0</v>
      </c>
      <c r="S118" s="201">
        <v>0</v>
      </c>
      <c r="T118" s="202">
        <f>S118*H118</f>
        <v>0</v>
      </c>
      <c r="AR118" s="23" t="s">
        <v>131</v>
      </c>
      <c r="AT118" s="23" t="s">
        <v>126</v>
      </c>
      <c r="AU118" s="23" t="s">
        <v>83</v>
      </c>
      <c r="AY118" s="23" t="s">
        <v>124</v>
      </c>
      <c r="BE118" s="203">
        <f>IF(N118="základní",J118,0)</f>
        <v>0</v>
      </c>
      <c r="BF118" s="203">
        <f>IF(N118="snížená",J118,0)</f>
        <v>0</v>
      </c>
      <c r="BG118" s="203">
        <f>IF(N118="zákl. přenesená",J118,0)</f>
        <v>0</v>
      </c>
      <c r="BH118" s="203">
        <f>IF(N118="sníž. přenesená",J118,0)</f>
        <v>0</v>
      </c>
      <c r="BI118" s="203">
        <f>IF(N118="nulová",J118,0)</f>
        <v>0</v>
      </c>
      <c r="BJ118" s="23" t="s">
        <v>24</v>
      </c>
      <c r="BK118" s="203">
        <f>ROUND(I118*H118,2)</f>
        <v>0</v>
      </c>
      <c r="BL118" s="23" t="s">
        <v>131</v>
      </c>
      <c r="BM118" s="23" t="s">
        <v>190</v>
      </c>
    </row>
    <row r="119" spans="2:65" s="1" customFormat="1" ht="81">
      <c r="B119" s="40"/>
      <c r="C119" s="62"/>
      <c r="D119" s="204" t="s">
        <v>133</v>
      </c>
      <c r="E119" s="62"/>
      <c r="F119" s="205" t="s">
        <v>185</v>
      </c>
      <c r="G119" s="62"/>
      <c r="H119" s="62"/>
      <c r="I119" s="162"/>
      <c r="J119" s="62"/>
      <c r="K119" s="62"/>
      <c r="L119" s="60"/>
      <c r="M119" s="206"/>
      <c r="N119" s="41"/>
      <c r="O119" s="41"/>
      <c r="P119" s="41"/>
      <c r="Q119" s="41"/>
      <c r="R119" s="41"/>
      <c r="S119" s="41"/>
      <c r="T119" s="77"/>
      <c r="AT119" s="23" t="s">
        <v>133</v>
      </c>
      <c r="AU119" s="23" t="s">
        <v>83</v>
      </c>
    </row>
    <row r="120" spans="2:65" s="12" customFormat="1" ht="27">
      <c r="B120" s="220"/>
      <c r="C120" s="221"/>
      <c r="D120" s="204" t="s">
        <v>135</v>
      </c>
      <c r="E120" s="222" t="s">
        <v>22</v>
      </c>
      <c r="F120" s="223" t="s">
        <v>186</v>
      </c>
      <c r="G120" s="221"/>
      <c r="H120" s="224" t="s">
        <v>22</v>
      </c>
      <c r="I120" s="225"/>
      <c r="J120" s="221"/>
      <c r="K120" s="221"/>
      <c r="L120" s="226"/>
      <c r="M120" s="227"/>
      <c r="N120" s="228"/>
      <c r="O120" s="228"/>
      <c r="P120" s="228"/>
      <c r="Q120" s="228"/>
      <c r="R120" s="228"/>
      <c r="S120" s="228"/>
      <c r="T120" s="229"/>
      <c r="AT120" s="230" t="s">
        <v>135</v>
      </c>
      <c r="AU120" s="230" t="s">
        <v>83</v>
      </c>
      <c r="AV120" s="12" t="s">
        <v>24</v>
      </c>
      <c r="AW120" s="12" t="s">
        <v>137</v>
      </c>
      <c r="AX120" s="12" t="s">
        <v>74</v>
      </c>
      <c r="AY120" s="230" t="s">
        <v>124</v>
      </c>
    </row>
    <row r="121" spans="2:65" s="11" customFormat="1" ht="13.5">
      <c r="B121" s="207"/>
      <c r="C121" s="208"/>
      <c r="D121" s="209" t="s">
        <v>135</v>
      </c>
      <c r="E121" s="210" t="s">
        <v>22</v>
      </c>
      <c r="F121" s="211" t="s">
        <v>191</v>
      </c>
      <c r="G121" s="208"/>
      <c r="H121" s="212">
        <v>64.998400000000004</v>
      </c>
      <c r="I121" s="213"/>
      <c r="J121" s="208"/>
      <c r="K121" s="208"/>
      <c r="L121" s="214"/>
      <c r="M121" s="215"/>
      <c r="N121" s="216"/>
      <c r="O121" s="216"/>
      <c r="P121" s="216"/>
      <c r="Q121" s="216"/>
      <c r="R121" s="216"/>
      <c r="S121" s="216"/>
      <c r="T121" s="217"/>
      <c r="AT121" s="218" t="s">
        <v>135</v>
      </c>
      <c r="AU121" s="218" t="s">
        <v>83</v>
      </c>
      <c r="AV121" s="11" t="s">
        <v>83</v>
      </c>
      <c r="AW121" s="11" t="s">
        <v>137</v>
      </c>
      <c r="AX121" s="11" t="s">
        <v>24</v>
      </c>
      <c r="AY121" s="218" t="s">
        <v>124</v>
      </c>
    </row>
    <row r="122" spans="2:65" s="1" customFormat="1" ht="31.5" customHeight="1">
      <c r="B122" s="40"/>
      <c r="C122" s="192" t="s">
        <v>192</v>
      </c>
      <c r="D122" s="192" t="s">
        <v>126</v>
      </c>
      <c r="E122" s="193" t="s">
        <v>193</v>
      </c>
      <c r="F122" s="194" t="s">
        <v>194</v>
      </c>
      <c r="G122" s="195" t="s">
        <v>175</v>
      </c>
      <c r="H122" s="196">
        <v>64.998000000000005</v>
      </c>
      <c r="I122" s="197"/>
      <c r="J122" s="198">
        <f>ROUND(I122*H122,2)</f>
        <v>0</v>
      </c>
      <c r="K122" s="194" t="s">
        <v>130</v>
      </c>
      <c r="L122" s="60"/>
      <c r="M122" s="199" t="s">
        <v>22</v>
      </c>
      <c r="N122" s="200" t="s">
        <v>45</v>
      </c>
      <c r="O122" s="41"/>
      <c r="P122" s="201">
        <f>O122*H122</f>
        <v>0</v>
      </c>
      <c r="Q122" s="201">
        <v>0</v>
      </c>
      <c r="R122" s="201">
        <f>Q122*H122</f>
        <v>0</v>
      </c>
      <c r="S122" s="201">
        <v>0</v>
      </c>
      <c r="T122" s="202">
        <f>S122*H122</f>
        <v>0</v>
      </c>
      <c r="AR122" s="23" t="s">
        <v>131</v>
      </c>
      <c r="AT122" s="23" t="s">
        <v>126</v>
      </c>
      <c r="AU122" s="23" t="s">
        <v>83</v>
      </c>
      <c r="AY122" s="23" t="s">
        <v>124</v>
      </c>
      <c r="BE122" s="203">
        <f>IF(N122="základní",J122,0)</f>
        <v>0</v>
      </c>
      <c r="BF122" s="203">
        <f>IF(N122="snížená",J122,0)</f>
        <v>0</v>
      </c>
      <c r="BG122" s="203">
        <f>IF(N122="zákl. přenesená",J122,0)</f>
        <v>0</v>
      </c>
      <c r="BH122" s="203">
        <f>IF(N122="sníž. přenesená",J122,0)</f>
        <v>0</v>
      </c>
      <c r="BI122" s="203">
        <f>IF(N122="nulová",J122,0)</f>
        <v>0</v>
      </c>
      <c r="BJ122" s="23" t="s">
        <v>24</v>
      </c>
      <c r="BK122" s="203">
        <f>ROUND(I122*H122,2)</f>
        <v>0</v>
      </c>
      <c r="BL122" s="23" t="s">
        <v>131</v>
      </c>
      <c r="BM122" s="23" t="s">
        <v>195</v>
      </c>
    </row>
    <row r="123" spans="2:65" s="1" customFormat="1" ht="81">
      <c r="B123" s="40"/>
      <c r="C123" s="62"/>
      <c r="D123" s="209" t="s">
        <v>133</v>
      </c>
      <c r="E123" s="62"/>
      <c r="F123" s="219" t="s">
        <v>185</v>
      </c>
      <c r="G123" s="62"/>
      <c r="H123" s="62"/>
      <c r="I123" s="162"/>
      <c r="J123" s="62"/>
      <c r="K123" s="62"/>
      <c r="L123" s="60"/>
      <c r="M123" s="206"/>
      <c r="N123" s="41"/>
      <c r="O123" s="41"/>
      <c r="P123" s="41"/>
      <c r="Q123" s="41"/>
      <c r="R123" s="41"/>
      <c r="S123" s="41"/>
      <c r="T123" s="77"/>
      <c r="AT123" s="23" t="s">
        <v>133</v>
      </c>
      <c r="AU123" s="23" t="s">
        <v>83</v>
      </c>
    </row>
    <row r="124" spans="2:65" s="1" customFormat="1" ht="31.5" customHeight="1">
      <c r="B124" s="40"/>
      <c r="C124" s="192" t="s">
        <v>196</v>
      </c>
      <c r="D124" s="192" t="s">
        <v>126</v>
      </c>
      <c r="E124" s="193" t="s">
        <v>197</v>
      </c>
      <c r="F124" s="194" t="s">
        <v>198</v>
      </c>
      <c r="G124" s="195" t="s">
        <v>175</v>
      </c>
      <c r="H124" s="196">
        <v>45.9</v>
      </c>
      <c r="I124" s="197"/>
      <c r="J124" s="198">
        <f>ROUND(I124*H124,2)</f>
        <v>0</v>
      </c>
      <c r="K124" s="194" t="s">
        <v>130</v>
      </c>
      <c r="L124" s="60"/>
      <c r="M124" s="199" t="s">
        <v>22</v>
      </c>
      <c r="N124" s="200" t="s">
        <v>45</v>
      </c>
      <c r="O124" s="41"/>
      <c r="P124" s="201">
        <f>O124*H124</f>
        <v>0</v>
      </c>
      <c r="Q124" s="201">
        <v>0</v>
      </c>
      <c r="R124" s="201">
        <f>Q124*H124</f>
        <v>0</v>
      </c>
      <c r="S124" s="201">
        <v>0</v>
      </c>
      <c r="T124" s="202">
        <f>S124*H124</f>
        <v>0</v>
      </c>
      <c r="AR124" s="23" t="s">
        <v>131</v>
      </c>
      <c r="AT124" s="23" t="s">
        <v>126</v>
      </c>
      <c r="AU124" s="23" t="s">
        <v>83</v>
      </c>
      <c r="AY124" s="23" t="s">
        <v>124</v>
      </c>
      <c r="BE124" s="203">
        <f>IF(N124="základní",J124,0)</f>
        <v>0</v>
      </c>
      <c r="BF124" s="203">
        <f>IF(N124="snížená",J124,0)</f>
        <v>0</v>
      </c>
      <c r="BG124" s="203">
        <f>IF(N124="zákl. přenesená",J124,0)</f>
        <v>0</v>
      </c>
      <c r="BH124" s="203">
        <f>IF(N124="sníž. přenesená",J124,0)</f>
        <v>0</v>
      </c>
      <c r="BI124" s="203">
        <f>IF(N124="nulová",J124,0)</f>
        <v>0</v>
      </c>
      <c r="BJ124" s="23" t="s">
        <v>24</v>
      </c>
      <c r="BK124" s="203">
        <f>ROUND(I124*H124,2)</f>
        <v>0</v>
      </c>
      <c r="BL124" s="23" t="s">
        <v>131</v>
      </c>
      <c r="BM124" s="23" t="s">
        <v>199</v>
      </c>
    </row>
    <row r="125" spans="2:65" s="12" customFormat="1" ht="13.5">
      <c r="B125" s="220"/>
      <c r="C125" s="221"/>
      <c r="D125" s="204" t="s">
        <v>135</v>
      </c>
      <c r="E125" s="222" t="s">
        <v>22</v>
      </c>
      <c r="F125" s="223" t="s">
        <v>200</v>
      </c>
      <c r="G125" s="221"/>
      <c r="H125" s="224" t="s">
        <v>22</v>
      </c>
      <c r="I125" s="225"/>
      <c r="J125" s="221"/>
      <c r="K125" s="221"/>
      <c r="L125" s="226"/>
      <c r="M125" s="227"/>
      <c r="N125" s="228"/>
      <c r="O125" s="228"/>
      <c r="P125" s="228"/>
      <c r="Q125" s="228"/>
      <c r="R125" s="228"/>
      <c r="S125" s="228"/>
      <c r="T125" s="229"/>
      <c r="AT125" s="230" t="s">
        <v>135</v>
      </c>
      <c r="AU125" s="230" t="s">
        <v>83</v>
      </c>
      <c r="AV125" s="12" t="s">
        <v>24</v>
      </c>
      <c r="AW125" s="12" t="s">
        <v>137</v>
      </c>
      <c r="AX125" s="12" t="s">
        <v>74</v>
      </c>
      <c r="AY125" s="230" t="s">
        <v>124</v>
      </c>
    </row>
    <row r="126" spans="2:65" s="11" customFormat="1" ht="13.5">
      <c r="B126" s="207"/>
      <c r="C126" s="208"/>
      <c r="D126" s="209" t="s">
        <v>135</v>
      </c>
      <c r="E126" s="210" t="s">
        <v>22</v>
      </c>
      <c r="F126" s="211" t="s">
        <v>201</v>
      </c>
      <c r="G126" s="208"/>
      <c r="H126" s="212">
        <v>45.9</v>
      </c>
      <c r="I126" s="213"/>
      <c r="J126" s="208"/>
      <c r="K126" s="208"/>
      <c r="L126" s="214"/>
      <c r="M126" s="215"/>
      <c r="N126" s="216"/>
      <c r="O126" s="216"/>
      <c r="P126" s="216"/>
      <c r="Q126" s="216"/>
      <c r="R126" s="216"/>
      <c r="S126" s="216"/>
      <c r="T126" s="217"/>
      <c r="AT126" s="218" t="s">
        <v>135</v>
      </c>
      <c r="AU126" s="218" t="s">
        <v>83</v>
      </c>
      <c r="AV126" s="11" t="s">
        <v>83</v>
      </c>
      <c r="AW126" s="11" t="s">
        <v>137</v>
      </c>
      <c r="AX126" s="11" t="s">
        <v>24</v>
      </c>
      <c r="AY126" s="218" t="s">
        <v>124</v>
      </c>
    </row>
    <row r="127" spans="2:65" s="1" customFormat="1" ht="31.5" customHeight="1">
      <c r="B127" s="40"/>
      <c r="C127" s="192" t="s">
        <v>202</v>
      </c>
      <c r="D127" s="192" t="s">
        <v>126</v>
      </c>
      <c r="E127" s="193" t="s">
        <v>203</v>
      </c>
      <c r="F127" s="194" t="s">
        <v>204</v>
      </c>
      <c r="G127" s="195" t="s">
        <v>175</v>
      </c>
      <c r="H127" s="196">
        <v>11.475</v>
      </c>
      <c r="I127" s="197"/>
      <c r="J127" s="198">
        <f>ROUND(I127*H127,2)</f>
        <v>0</v>
      </c>
      <c r="K127" s="194" t="s">
        <v>130</v>
      </c>
      <c r="L127" s="60"/>
      <c r="M127" s="199" t="s">
        <v>22</v>
      </c>
      <c r="N127" s="200" t="s">
        <v>45</v>
      </c>
      <c r="O127" s="41"/>
      <c r="P127" s="201">
        <f>O127*H127</f>
        <v>0</v>
      </c>
      <c r="Q127" s="201">
        <v>0</v>
      </c>
      <c r="R127" s="201">
        <f>Q127*H127</f>
        <v>0</v>
      </c>
      <c r="S127" s="201">
        <v>0</v>
      </c>
      <c r="T127" s="202">
        <f>S127*H127</f>
        <v>0</v>
      </c>
      <c r="AR127" s="23" t="s">
        <v>131</v>
      </c>
      <c r="AT127" s="23" t="s">
        <v>126</v>
      </c>
      <c r="AU127" s="23" t="s">
        <v>83</v>
      </c>
      <c r="AY127" s="23" t="s">
        <v>124</v>
      </c>
      <c r="BE127" s="203">
        <f>IF(N127="základní",J127,0)</f>
        <v>0</v>
      </c>
      <c r="BF127" s="203">
        <f>IF(N127="snížená",J127,0)</f>
        <v>0</v>
      </c>
      <c r="BG127" s="203">
        <f>IF(N127="zákl. přenesená",J127,0)</f>
        <v>0</v>
      </c>
      <c r="BH127" s="203">
        <f>IF(N127="sníž. přenesená",J127,0)</f>
        <v>0</v>
      </c>
      <c r="BI127" s="203">
        <f>IF(N127="nulová",J127,0)</f>
        <v>0</v>
      </c>
      <c r="BJ127" s="23" t="s">
        <v>24</v>
      </c>
      <c r="BK127" s="203">
        <f>ROUND(I127*H127,2)</f>
        <v>0</v>
      </c>
      <c r="BL127" s="23" t="s">
        <v>131</v>
      </c>
      <c r="BM127" s="23" t="s">
        <v>205</v>
      </c>
    </row>
    <row r="128" spans="2:65" s="1" customFormat="1" ht="202.5">
      <c r="B128" s="40"/>
      <c r="C128" s="62"/>
      <c r="D128" s="204" t="s">
        <v>133</v>
      </c>
      <c r="E128" s="62"/>
      <c r="F128" s="205" t="s">
        <v>206</v>
      </c>
      <c r="G128" s="62"/>
      <c r="H128" s="62"/>
      <c r="I128" s="162"/>
      <c r="J128" s="62"/>
      <c r="K128" s="62"/>
      <c r="L128" s="60"/>
      <c r="M128" s="206"/>
      <c r="N128" s="41"/>
      <c r="O128" s="41"/>
      <c r="P128" s="41"/>
      <c r="Q128" s="41"/>
      <c r="R128" s="41"/>
      <c r="S128" s="41"/>
      <c r="T128" s="77"/>
      <c r="AT128" s="23" t="s">
        <v>133</v>
      </c>
      <c r="AU128" s="23" t="s">
        <v>83</v>
      </c>
    </row>
    <row r="129" spans="2:65" s="12" customFormat="1" ht="13.5">
      <c r="B129" s="220"/>
      <c r="C129" s="221"/>
      <c r="D129" s="204" t="s">
        <v>135</v>
      </c>
      <c r="E129" s="222" t="s">
        <v>22</v>
      </c>
      <c r="F129" s="223" t="s">
        <v>200</v>
      </c>
      <c r="G129" s="221"/>
      <c r="H129" s="224" t="s">
        <v>22</v>
      </c>
      <c r="I129" s="225"/>
      <c r="J129" s="221"/>
      <c r="K129" s="221"/>
      <c r="L129" s="226"/>
      <c r="M129" s="227"/>
      <c r="N129" s="228"/>
      <c r="O129" s="228"/>
      <c r="P129" s="228"/>
      <c r="Q129" s="228"/>
      <c r="R129" s="228"/>
      <c r="S129" s="228"/>
      <c r="T129" s="229"/>
      <c r="AT129" s="230" t="s">
        <v>135</v>
      </c>
      <c r="AU129" s="230" t="s">
        <v>83</v>
      </c>
      <c r="AV129" s="12" t="s">
        <v>24</v>
      </c>
      <c r="AW129" s="12" t="s">
        <v>137</v>
      </c>
      <c r="AX129" s="12" t="s">
        <v>74</v>
      </c>
      <c r="AY129" s="230" t="s">
        <v>124</v>
      </c>
    </row>
    <row r="130" spans="2:65" s="11" customFormat="1" ht="13.5">
      <c r="B130" s="207"/>
      <c r="C130" s="208"/>
      <c r="D130" s="209" t="s">
        <v>135</v>
      </c>
      <c r="E130" s="210" t="s">
        <v>22</v>
      </c>
      <c r="F130" s="211" t="s">
        <v>207</v>
      </c>
      <c r="G130" s="208"/>
      <c r="H130" s="212">
        <v>11.475</v>
      </c>
      <c r="I130" s="213"/>
      <c r="J130" s="208"/>
      <c r="K130" s="208"/>
      <c r="L130" s="214"/>
      <c r="M130" s="215"/>
      <c r="N130" s="216"/>
      <c r="O130" s="216"/>
      <c r="P130" s="216"/>
      <c r="Q130" s="216"/>
      <c r="R130" s="216"/>
      <c r="S130" s="216"/>
      <c r="T130" s="217"/>
      <c r="AT130" s="218" t="s">
        <v>135</v>
      </c>
      <c r="AU130" s="218" t="s">
        <v>83</v>
      </c>
      <c r="AV130" s="11" t="s">
        <v>83</v>
      </c>
      <c r="AW130" s="11" t="s">
        <v>137</v>
      </c>
      <c r="AX130" s="11" t="s">
        <v>24</v>
      </c>
      <c r="AY130" s="218" t="s">
        <v>124</v>
      </c>
    </row>
    <row r="131" spans="2:65" s="1" customFormat="1" ht="31.5" customHeight="1">
      <c r="B131" s="40"/>
      <c r="C131" s="192" t="s">
        <v>208</v>
      </c>
      <c r="D131" s="192" t="s">
        <v>126</v>
      </c>
      <c r="E131" s="193" t="s">
        <v>209</v>
      </c>
      <c r="F131" s="194" t="s">
        <v>210</v>
      </c>
      <c r="G131" s="195" t="s">
        <v>175</v>
      </c>
      <c r="H131" s="196">
        <v>11.475</v>
      </c>
      <c r="I131" s="197"/>
      <c r="J131" s="198">
        <f>ROUND(I131*H131,2)</f>
        <v>0</v>
      </c>
      <c r="K131" s="194" t="s">
        <v>130</v>
      </c>
      <c r="L131" s="60"/>
      <c r="M131" s="199" t="s">
        <v>22</v>
      </c>
      <c r="N131" s="200" t="s">
        <v>45</v>
      </c>
      <c r="O131" s="41"/>
      <c r="P131" s="201">
        <f>O131*H131</f>
        <v>0</v>
      </c>
      <c r="Q131" s="201">
        <v>0</v>
      </c>
      <c r="R131" s="201">
        <f>Q131*H131</f>
        <v>0</v>
      </c>
      <c r="S131" s="201">
        <v>0</v>
      </c>
      <c r="T131" s="202">
        <f>S131*H131</f>
        <v>0</v>
      </c>
      <c r="AR131" s="23" t="s">
        <v>131</v>
      </c>
      <c r="AT131" s="23" t="s">
        <v>126</v>
      </c>
      <c r="AU131" s="23" t="s">
        <v>83</v>
      </c>
      <c r="AY131" s="23" t="s">
        <v>124</v>
      </c>
      <c r="BE131" s="203">
        <f>IF(N131="základní",J131,0)</f>
        <v>0</v>
      </c>
      <c r="BF131" s="203">
        <f>IF(N131="snížená",J131,0)</f>
        <v>0</v>
      </c>
      <c r="BG131" s="203">
        <f>IF(N131="zákl. přenesená",J131,0)</f>
        <v>0</v>
      </c>
      <c r="BH131" s="203">
        <f>IF(N131="sníž. přenesená",J131,0)</f>
        <v>0</v>
      </c>
      <c r="BI131" s="203">
        <f>IF(N131="nulová",J131,0)</f>
        <v>0</v>
      </c>
      <c r="BJ131" s="23" t="s">
        <v>24</v>
      </c>
      <c r="BK131" s="203">
        <f>ROUND(I131*H131,2)</f>
        <v>0</v>
      </c>
      <c r="BL131" s="23" t="s">
        <v>131</v>
      </c>
      <c r="BM131" s="23" t="s">
        <v>211</v>
      </c>
    </row>
    <row r="132" spans="2:65" s="1" customFormat="1" ht="202.5">
      <c r="B132" s="40"/>
      <c r="C132" s="62"/>
      <c r="D132" s="209" t="s">
        <v>133</v>
      </c>
      <c r="E132" s="62"/>
      <c r="F132" s="219" t="s">
        <v>206</v>
      </c>
      <c r="G132" s="62"/>
      <c r="H132" s="62"/>
      <c r="I132" s="162"/>
      <c r="J132" s="62"/>
      <c r="K132" s="62"/>
      <c r="L132" s="60"/>
      <c r="M132" s="206"/>
      <c r="N132" s="41"/>
      <c r="O132" s="41"/>
      <c r="P132" s="41"/>
      <c r="Q132" s="41"/>
      <c r="R132" s="41"/>
      <c r="S132" s="41"/>
      <c r="T132" s="77"/>
      <c r="AT132" s="23" t="s">
        <v>133</v>
      </c>
      <c r="AU132" s="23" t="s">
        <v>83</v>
      </c>
    </row>
    <row r="133" spans="2:65" s="1" customFormat="1" ht="22.5" customHeight="1">
      <c r="B133" s="40"/>
      <c r="C133" s="192" t="s">
        <v>10</v>
      </c>
      <c r="D133" s="192" t="s">
        <v>126</v>
      </c>
      <c r="E133" s="193" t="s">
        <v>212</v>
      </c>
      <c r="F133" s="194" t="s">
        <v>213</v>
      </c>
      <c r="G133" s="195" t="s">
        <v>162</v>
      </c>
      <c r="H133" s="196">
        <v>107</v>
      </c>
      <c r="I133" s="197"/>
      <c r="J133" s="198">
        <f>ROUND(I133*H133,2)</f>
        <v>0</v>
      </c>
      <c r="K133" s="194" t="s">
        <v>22</v>
      </c>
      <c r="L133" s="60"/>
      <c r="M133" s="199" t="s">
        <v>22</v>
      </c>
      <c r="N133" s="200" t="s">
        <v>45</v>
      </c>
      <c r="O133" s="41"/>
      <c r="P133" s="201">
        <f>O133*H133</f>
        <v>0</v>
      </c>
      <c r="Q133" s="201">
        <v>1.0500000000000001E-2</v>
      </c>
      <c r="R133" s="201">
        <f>Q133*H133</f>
        <v>1.1235000000000002</v>
      </c>
      <c r="S133" s="201">
        <v>0</v>
      </c>
      <c r="T133" s="202">
        <f>S133*H133</f>
        <v>0</v>
      </c>
      <c r="AR133" s="23" t="s">
        <v>131</v>
      </c>
      <c r="AT133" s="23" t="s">
        <v>126</v>
      </c>
      <c r="AU133" s="23" t="s">
        <v>83</v>
      </c>
      <c r="AY133" s="23" t="s">
        <v>124</v>
      </c>
      <c r="BE133" s="203">
        <f>IF(N133="základní",J133,0)</f>
        <v>0</v>
      </c>
      <c r="BF133" s="203">
        <f>IF(N133="snížená",J133,0)</f>
        <v>0</v>
      </c>
      <c r="BG133" s="203">
        <f>IF(N133="zákl. přenesená",J133,0)</f>
        <v>0</v>
      </c>
      <c r="BH133" s="203">
        <f>IF(N133="sníž. přenesená",J133,0)</f>
        <v>0</v>
      </c>
      <c r="BI133" s="203">
        <f>IF(N133="nulová",J133,0)</f>
        <v>0</v>
      </c>
      <c r="BJ133" s="23" t="s">
        <v>24</v>
      </c>
      <c r="BK133" s="203">
        <f>ROUND(I133*H133,2)</f>
        <v>0</v>
      </c>
      <c r="BL133" s="23" t="s">
        <v>131</v>
      </c>
      <c r="BM133" s="23" t="s">
        <v>214</v>
      </c>
    </row>
    <row r="134" spans="2:65" s="11" customFormat="1" ht="13.5">
      <c r="B134" s="207"/>
      <c r="C134" s="208"/>
      <c r="D134" s="204" t="s">
        <v>135</v>
      </c>
      <c r="E134" s="231" t="s">
        <v>22</v>
      </c>
      <c r="F134" s="232" t="s">
        <v>215</v>
      </c>
      <c r="G134" s="208"/>
      <c r="H134" s="233">
        <v>98</v>
      </c>
      <c r="I134" s="213"/>
      <c r="J134" s="208"/>
      <c r="K134" s="208"/>
      <c r="L134" s="214"/>
      <c r="M134" s="215"/>
      <c r="N134" s="216"/>
      <c r="O134" s="216"/>
      <c r="P134" s="216"/>
      <c r="Q134" s="216"/>
      <c r="R134" s="216"/>
      <c r="S134" s="216"/>
      <c r="T134" s="217"/>
      <c r="AT134" s="218" t="s">
        <v>135</v>
      </c>
      <c r="AU134" s="218" t="s">
        <v>83</v>
      </c>
      <c r="AV134" s="11" t="s">
        <v>83</v>
      </c>
      <c r="AW134" s="11" t="s">
        <v>137</v>
      </c>
      <c r="AX134" s="11" t="s">
        <v>74</v>
      </c>
      <c r="AY134" s="218" t="s">
        <v>124</v>
      </c>
    </row>
    <row r="135" spans="2:65" s="11" customFormat="1" ht="13.5">
      <c r="B135" s="207"/>
      <c r="C135" s="208"/>
      <c r="D135" s="204" t="s">
        <v>135</v>
      </c>
      <c r="E135" s="231" t="s">
        <v>22</v>
      </c>
      <c r="F135" s="232" t="s">
        <v>216</v>
      </c>
      <c r="G135" s="208"/>
      <c r="H135" s="233">
        <v>9</v>
      </c>
      <c r="I135" s="213"/>
      <c r="J135" s="208"/>
      <c r="K135" s="208"/>
      <c r="L135" s="214"/>
      <c r="M135" s="215"/>
      <c r="N135" s="216"/>
      <c r="O135" s="216"/>
      <c r="P135" s="216"/>
      <c r="Q135" s="216"/>
      <c r="R135" s="216"/>
      <c r="S135" s="216"/>
      <c r="T135" s="217"/>
      <c r="AT135" s="218" t="s">
        <v>135</v>
      </c>
      <c r="AU135" s="218" t="s">
        <v>83</v>
      </c>
      <c r="AV135" s="11" t="s">
        <v>83</v>
      </c>
      <c r="AW135" s="11" t="s">
        <v>137</v>
      </c>
      <c r="AX135" s="11" t="s">
        <v>74</v>
      </c>
      <c r="AY135" s="218" t="s">
        <v>124</v>
      </c>
    </row>
    <row r="136" spans="2:65" s="13" customFormat="1" ht="13.5">
      <c r="B136" s="234"/>
      <c r="C136" s="235"/>
      <c r="D136" s="209" t="s">
        <v>135</v>
      </c>
      <c r="E136" s="236" t="s">
        <v>22</v>
      </c>
      <c r="F136" s="237" t="s">
        <v>180</v>
      </c>
      <c r="G136" s="235"/>
      <c r="H136" s="238">
        <v>107</v>
      </c>
      <c r="I136" s="239"/>
      <c r="J136" s="235"/>
      <c r="K136" s="235"/>
      <c r="L136" s="240"/>
      <c r="M136" s="241"/>
      <c r="N136" s="242"/>
      <c r="O136" s="242"/>
      <c r="P136" s="242"/>
      <c r="Q136" s="242"/>
      <c r="R136" s="242"/>
      <c r="S136" s="242"/>
      <c r="T136" s="243"/>
      <c r="AT136" s="244" t="s">
        <v>135</v>
      </c>
      <c r="AU136" s="244" t="s">
        <v>83</v>
      </c>
      <c r="AV136" s="13" t="s">
        <v>131</v>
      </c>
      <c r="AW136" s="13" t="s">
        <v>137</v>
      </c>
      <c r="AX136" s="13" t="s">
        <v>24</v>
      </c>
      <c r="AY136" s="244" t="s">
        <v>124</v>
      </c>
    </row>
    <row r="137" spans="2:65" s="1" customFormat="1" ht="31.5" customHeight="1">
      <c r="B137" s="40"/>
      <c r="C137" s="192" t="s">
        <v>217</v>
      </c>
      <c r="D137" s="192" t="s">
        <v>126</v>
      </c>
      <c r="E137" s="193" t="s">
        <v>218</v>
      </c>
      <c r="F137" s="194" t="s">
        <v>219</v>
      </c>
      <c r="G137" s="195" t="s">
        <v>129</v>
      </c>
      <c r="H137" s="196">
        <v>161.25</v>
      </c>
      <c r="I137" s="197"/>
      <c r="J137" s="198">
        <f>ROUND(I137*H137,2)</f>
        <v>0</v>
      </c>
      <c r="K137" s="194" t="s">
        <v>130</v>
      </c>
      <c r="L137" s="60"/>
      <c r="M137" s="199" t="s">
        <v>22</v>
      </c>
      <c r="N137" s="200" t="s">
        <v>45</v>
      </c>
      <c r="O137" s="41"/>
      <c r="P137" s="201">
        <f>O137*H137</f>
        <v>0</v>
      </c>
      <c r="Q137" s="201">
        <v>2.0100000000000001E-3</v>
      </c>
      <c r="R137" s="201">
        <f>Q137*H137</f>
        <v>0.32411250000000003</v>
      </c>
      <c r="S137" s="201">
        <v>0</v>
      </c>
      <c r="T137" s="202">
        <f>S137*H137</f>
        <v>0</v>
      </c>
      <c r="AR137" s="23" t="s">
        <v>131</v>
      </c>
      <c r="AT137" s="23" t="s">
        <v>126</v>
      </c>
      <c r="AU137" s="23" t="s">
        <v>83</v>
      </c>
      <c r="AY137" s="23" t="s">
        <v>124</v>
      </c>
      <c r="BE137" s="203">
        <f>IF(N137="základní",J137,0)</f>
        <v>0</v>
      </c>
      <c r="BF137" s="203">
        <f>IF(N137="snížená",J137,0)</f>
        <v>0</v>
      </c>
      <c r="BG137" s="203">
        <f>IF(N137="zákl. přenesená",J137,0)</f>
        <v>0</v>
      </c>
      <c r="BH137" s="203">
        <f>IF(N137="sníž. přenesená",J137,0)</f>
        <v>0</v>
      </c>
      <c r="BI137" s="203">
        <f>IF(N137="nulová",J137,0)</f>
        <v>0</v>
      </c>
      <c r="BJ137" s="23" t="s">
        <v>24</v>
      </c>
      <c r="BK137" s="203">
        <f>ROUND(I137*H137,2)</f>
        <v>0</v>
      </c>
      <c r="BL137" s="23" t="s">
        <v>131</v>
      </c>
      <c r="BM137" s="23" t="s">
        <v>220</v>
      </c>
    </row>
    <row r="138" spans="2:65" s="1" customFormat="1" ht="148.5">
      <c r="B138" s="40"/>
      <c r="C138" s="62"/>
      <c r="D138" s="204" t="s">
        <v>133</v>
      </c>
      <c r="E138" s="62"/>
      <c r="F138" s="205" t="s">
        <v>221</v>
      </c>
      <c r="G138" s="62"/>
      <c r="H138" s="62"/>
      <c r="I138" s="162"/>
      <c r="J138" s="62"/>
      <c r="K138" s="62"/>
      <c r="L138" s="60"/>
      <c r="M138" s="206"/>
      <c r="N138" s="41"/>
      <c r="O138" s="41"/>
      <c r="P138" s="41"/>
      <c r="Q138" s="41"/>
      <c r="R138" s="41"/>
      <c r="S138" s="41"/>
      <c r="T138" s="77"/>
      <c r="AT138" s="23" t="s">
        <v>133</v>
      </c>
      <c r="AU138" s="23" t="s">
        <v>83</v>
      </c>
    </row>
    <row r="139" spans="2:65" s="12" customFormat="1" ht="13.5">
      <c r="B139" s="220"/>
      <c r="C139" s="221"/>
      <c r="D139" s="204" t="s">
        <v>135</v>
      </c>
      <c r="E139" s="222" t="s">
        <v>22</v>
      </c>
      <c r="F139" s="223" t="s">
        <v>222</v>
      </c>
      <c r="G139" s="221"/>
      <c r="H139" s="224" t="s">
        <v>22</v>
      </c>
      <c r="I139" s="225"/>
      <c r="J139" s="221"/>
      <c r="K139" s="221"/>
      <c r="L139" s="226"/>
      <c r="M139" s="227"/>
      <c r="N139" s="228"/>
      <c r="O139" s="228"/>
      <c r="P139" s="228"/>
      <c r="Q139" s="228"/>
      <c r="R139" s="228"/>
      <c r="S139" s="228"/>
      <c r="T139" s="229"/>
      <c r="AT139" s="230" t="s">
        <v>135</v>
      </c>
      <c r="AU139" s="230" t="s">
        <v>83</v>
      </c>
      <c r="AV139" s="12" t="s">
        <v>24</v>
      </c>
      <c r="AW139" s="12" t="s">
        <v>137</v>
      </c>
      <c r="AX139" s="12" t="s">
        <v>74</v>
      </c>
      <c r="AY139" s="230" t="s">
        <v>124</v>
      </c>
    </row>
    <row r="140" spans="2:65" s="11" customFormat="1" ht="13.5">
      <c r="B140" s="207"/>
      <c r="C140" s="208"/>
      <c r="D140" s="209" t="s">
        <v>135</v>
      </c>
      <c r="E140" s="210" t="s">
        <v>22</v>
      </c>
      <c r="F140" s="211" t="s">
        <v>223</v>
      </c>
      <c r="G140" s="208"/>
      <c r="H140" s="212">
        <v>161.25</v>
      </c>
      <c r="I140" s="213"/>
      <c r="J140" s="208"/>
      <c r="K140" s="208"/>
      <c r="L140" s="214"/>
      <c r="M140" s="215"/>
      <c r="N140" s="216"/>
      <c r="O140" s="216"/>
      <c r="P140" s="216"/>
      <c r="Q140" s="216"/>
      <c r="R140" s="216"/>
      <c r="S140" s="216"/>
      <c r="T140" s="217"/>
      <c r="AT140" s="218" t="s">
        <v>135</v>
      </c>
      <c r="AU140" s="218" t="s">
        <v>83</v>
      </c>
      <c r="AV140" s="11" t="s">
        <v>83</v>
      </c>
      <c r="AW140" s="11" t="s">
        <v>137</v>
      </c>
      <c r="AX140" s="11" t="s">
        <v>24</v>
      </c>
      <c r="AY140" s="218" t="s">
        <v>124</v>
      </c>
    </row>
    <row r="141" spans="2:65" s="1" customFormat="1" ht="31.5" customHeight="1">
      <c r="B141" s="40"/>
      <c r="C141" s="192" t="s">
        <v>224</v>
      </c>
      <c r="D141" s="192" t="s">
        <v>126</v>
      </c>
      <c r="E141" s="193" t="s">
        <v>225</v>
      </c>
      <c r="F141" s="194" t="s">
        <v>226</v>
      </c>
      <c r="G141" s="195" t="s">
        <v>129</v>
      </c>
      <c r="H141" s="196">
        <v>161.25</v>
      </c>
      <c r="I141" s="197"/>
      <c r="J141" s="198">
        <f>ROUND(I141*H141,2)</f>
        <v>0</v>
      </c>
      <c r="K141" s="194" t="s">
        <v>130</v>
      </c>
      <c r="L141" s="60"/>
      <c r="M141" s="199" t="s">
        <v>22</v>
      </c>
      <c r="N141" s="200" t="s">
        <v>45</v>
      </c>
      <c r="O141" s="41"/>
      <c r="P141" s="201">
        <f>O141*H141</f>
        <v>0</v>
      </c>
      <c r="Q141" s="201">
        <v>0</v>
      </c>
      <c r="R141" s="201">
        <f>Q141*H141</f>
        <v>0</v>
      </c>
      <c r="S141" s="201">
        <v>0</v>
      </c>
      <c r="T141" s="202">
        <f>S141*H141</f>
        <v>0</v>
      </c>
      <c r="AR141" s="23" t="s">
        <v>131</v>
      </c>
      <c r="AT141" s="23" t="s">
        <v>126</v>
      </c>
      <c r="AU141" s="23" t="s">
        <v>83</v>
      </c>
      <c r="AY141" s="23" t="s">
        <v>124</v>
      </c>
      <c r="BE141" s="203">
        <f>IF(N141="základní",J141,0)</f>
        <v>0</v>
      </c>
      <c r="BF141" s="203">
        <f>IF(N141="snížená",J141,0)</f>
        <v>0</v>
      </c>
      <c r="BG141" s="203">
        <f>IF(N141="zákl. přenesená",J141,0)</f>
        <v>0</v>
      </c>
      <c r="BH141" s="203">
        <f>IF(N141="sníž. přenesená",J141,0)</f>
        <v>0</v>
      </c>
      <c r="BI141" s="203">
        <f>IF(N141="nulová",J141,0)</f>
        <v>0</v>
      </c>
      <c r="BJ141" s="23" t="s">
        <v>24</v>
      </c>
      <c r="BK141" s="203">
        <f>ROUND(I141*H141,2)</f>
        <v>0</v>
      </c>
      <c r="BL141" s="23" t="s">
        <v>131</v>
      </c>
      <c r="BM141" s="23" t="s">
        <v>227</v>
      </c>
    </row>
    <row r="142" spans="2:65" s="1" customFormat="1" ht="22.5" customHeight="1">
      <c r="B142" s="40"/>
      <c r="C142" s="192" t="s">
        <v>228</v>
      </c>
      <c r="D142" s="192" t="s">
        <v>126</v>
      </c>
      <c r="E142" s="193" t="s">
        <v>229</v>
      </c>
      <c r="F142" s="194" t="s">
        <v>230</v>
      </c>
      <c r="G142" s="195" t="s">
        <v>129</v>
      </c>
      <c r="H142" s="196">
        <v>488.32</v>
      </c>
      <c r="I142" s="197"/>
      <c r="J142" s="198">
        <f>ROUND(I142*H142,2)</f>
        <v>0</v>
      </c>
      <c r="K142" s="194" t="s">
        <v>130</v>
      </c>
      <c r="L142" s="60"/>
      <c r="M142" s="199" t="s">
        <v>22</v>
      </c>
      <c r="N142" s="200" t="s">
        <v>45</v>
      </c>
      <c r="O142" s="41"/>
      <c r="P142" s="201">
        <f>O142*H142</f>
        <v>0</v>
      </c>
      <c r="Q142" s="201">
        <v>1.49E-3</v>
      </c>
      <c r="R142" s="201">
        <f>Q142*H142</f>
        <v>0.72759680000000004</v>
      </c>
      <c r="S142" s="201">
        <v>0</v>
      </c>
      <c r="T142" s="202">
        <f>S142*H142</f>
        <v>0</v>
      </c>
      <c r="AR142" s="23" t="s">
        <v>131</v>
      </c>
      <c r="AT142" s="23" t="s">
        <v>126</v>
      </c>
      <c r="AU142" s="23" t="s">
        <v>83</v>
      </c>
      <c r="AY142" s="23" t="s">
        <v>124</v>
      </c>
      <c r="BE142" s="203">
        <f>IF(N142="základní",J142,0)</f>
        <v>0</v>
      </c>
      <c r="BF142" s="203">
        <f>IF(N142="snížená",J142,0)</f>
        <v>0</v>
      </c>
      <c r="BG142" s="203">
        <f>IF(N142="zákl. přenesená",J142,0)</f>
        <v>0</v>
      </c>
      <c r="BH142" s="203">
        <f>IF(N142="sníž. přenesená",J142,0)</f>
        <v>0</v>
      </c>
      <c r="BI142" s="203">
        <f>IF(N142="nulová",J142,0)</f>
        <v>0</v>
      </c>
      <c r="BJ142" s="23" t="s">
        <v>24</v>
      </c>
      <c r="BK142" s="203">
        <f>ROUND(I142*H142,2)</f>
        <v>0</v>
      </c>
      <c r="BL142" s="23" t="s">
        <v>131</v>
      </c>
      <c r="BM142" s="23" t="s">
        <v>231</v>
      </c>
    </row>
    <row r="143" spans="2:65" s="1" customFormat="1" ht="81">
      <c r="B143" s="40"/>
      <c r="C143" s="62"/>
      <c r="D143" s="204" t="s">
        <v>133</v>
      </c>
      <c r="E143" s="62"/>
      <c r="F143" s="205" t="s">
        <v>232</v>
      </c>
      <c r="G143" s="62"/>
      <c r="H143" s="62"/>
      <c r="I143" s="162"/>
      <c r="J143" s="62"/>
      <c r="K143" s="62"/>
      <c r="L143" s="60"/>
      <c r="M143" s="206"/>
      <c r="N143" s="41"/>
      <c r="O143" s="41"/>
      <c r="P143" s="41"/>
      <c r="Q143" s="41"/>
      <c r="R143" s="41"/>
      <c r="S143" s="41"/>
      <c r="T143" s="77"/>
      <c r="AT143" s="23" t="s">
        <v>133</v>
      </c>
      <c r="AU143" s="23" t="s">
        <v>83</v>
      </c>
    </row>
    <row r="144" spans="2:65" s="12" customFormat="1" ht="13.5">
      <c r="B144" s="220"/>
      <c r="C144" s="221"/>
      <c r="D144" s="204" t="s">
        <v>135</v>
      </c>
      <c r="E144" s="222" t="s">
        <v>22</v>
      </c>
      <c r="F144" s="223" t="s">
        <v>233</v>
      </c>
      <c r="G144" s="221"/>
      <c r="H144" s="224" t="s">
        <v>22</v>
      </c>
      <c r="I144" s="225"/>
      <c r="J144" s="221"/>
      <c r="K144" s="221"/>
      <c r="L144" s="226"/>
      <c r="M144" s="227"/>
      <c r="N144" s="228"/>
      <c r="O144" s="228"/>
      <c r="P144" s="228"/>
      <c r="Q144" s="228"/>
      <c r="R144" s="228"/>
      <c r="S144" s="228"/>
      <c r="T144" s="229"/>
      <c r="AT144" s="230" t="s">
        <v>135</v>
      </c>
      <c r="AU144" s="230" t="s">
        <v>83</v>
      </c>
      <c r="AV144" s="12" t="s">
        <v>24</v>
      </c>
      <c r="AW144" s="12" t="s">
        <v>137</v>
      </c>
      <c r="AX144" s="12" t="s">
        <v>74</v>
      </c>
      <c r="AY144" s="230" t="s">
        <v>124</v>
      </c>
    </row>
    <row r="145" spans="2:65" s="11" customFormat="1" ht="13.5">
      <c r="B145" s="207"/>
      <c r="C145" s="208"/>
      <c r="D145" s="209" t="s">
        <v>135</v>
      </c>
      <c r="E145" s="210" t="s">
        <v>22</v>
      </c>
      <c r="F145" s="211" t="s">
        <v>234</v>
      </c>
      <c r="G145" s="208"/>
      <c r="H145" s="212">
        <v>488.32</v>
      </c>
      <c r="I145" s="213"/>
      <c r="J145" s="208"/>
      <c r="K145" s="208"/>
      <c r="L145" s="214"/>
      <c r="M145" s="215"/>
      <c r="N145" s="216"/>
      <c r="O145" s="216"/>
      <c r="P145" s="216"/>
      <c r="Q145" s="216"/>
      <c r="R145" s="216"/>
      <c r="S145" s="216"/>
      <c r="T145" s="217"/>
      <c r="AT145" s="218" t="s">
        <v>135</v>
      </c>
      <c r="AU145" s="218" t="s">
        <v>83</v>
      </c>
      <c r="AV145" s="11" t="s">
        <v>83</v>
      </c>
      <c r="AW145" s="11" t="s">
        <v>137</v>
      </c>
      <c r="AX145" s="11" t="s">
        <v>24</v>
      </c>
      <c r="AY145" s="218" t="s">
        <v>124</v>
      </c>
    </row>
    <row r="146" spans="2:65" s="1" customFormat="1" ht="31.5" customHeight="1">
      <c r="B146" s="40"/>
      <c r="C146" s="192" t="s">
        <v>235</v>
      </c>
      <c r="D146" s="192" t="s">
        <v>126</v>
      </c>
      <c r="E146" s="193" t="s">
        <v>236</v>
      </c>
      <c r="F146" s="194" t="s">
        <v>237</v>
      </c>
      <c r="G146" s="195" t="s">
        <v>129</v>
      </c>
      <c r="H146" s="196">
        <v>488.32</v>
      </c>
      <c r="I146" s="197"/>
      <c r="J146" s="198">
        <f>ROUND(I146*H146,2)</f>
        <v>0</v>
      </c>
      <c r="K146" s="194" t="s">
        <v>130</v>
      </c>
      <c r="L146" s="60"/>
      <c r="M146" s="199" t="s">
        <v>22</v>
      </c>
      <c r="N146" s="200" t="s">
        <v>45</v>
      </c>
      <c r="O146" s="41"/>
      <c r="P146" s="201">
        <f>O146*H146</f>
        <v>0</v>
      </c>
      <c r="Q146" s="201">
        <v>0</v>
      </c>
      <c r="R146" s="201">
        <f>Q146*H146</f>
        <v>0</v>
      </c>
      <c r="S146" s="201">
        <v>0</v>
      </c>
      <c r="T146" s="202">
        <f>S146*H146</f>
        <v>0</v>
      </c>
      <c r="AR146" s="23" t="s">
        <v>131</v>
      </c>
      <c r="AT146" s="23" t="s">
        <v>126</v>
      </c>
      <c r="AU146" s="23" t="s">
        <v>83</v>
      </c>
      <c r="AY146" s="23" t="s">
        <v>124</v>
      </c>
      <c r="BE146" s="203">
        <f>IF(N146="základní",J146,0)</f>
        <v>0</v>
      </c>
      <c r="BF146" s="203">
        <f>IF(N146="snížená",J146,0)</f>
        <v>0</v>
      </c>
      <c r="BG146" s="203">
        <f>IF(N146="zákl. přenesená",J146,0)</f>
        <v>0</v>
      </c>
      <c r="BH146" s="203">
        <f>IF(N146="sníž. přenesená",J146,0)</f>
        <v>0</v>
      </c>
      <c r="BI146" s="203">
        <f>IF(N146="nulová",J146,0)</f>
        <v>0</v>
      </c>
      <c r="BJ146" s="23" t="s">
        <v>24</v>
      </c>
      <c r="BK146" s="203">
        <f>ROUND(I146*H146,2)</f>
        <v>0</v>
      </c>
      <c r="BL146" s="23" t="s">
        <v>131</v>
      </c>
      <c r="BM146" s="23" t="s">
        <v>238</v>
      </c>
    </row>
    <row r="147" spans="2:65" s="1" customFormat="1" ht="31.5" customHeight="1">
      <c r="B147" s="40"/>
      <c r="C147" s="192" t="s">
        <v>239</v>
      </c>
      <c r="D147" s="192" t="s">
        <v>126</v>
      </c>
      <c r="E147" s="193" t="s">
        <v>240</v>
      </c>
      <c r="F147" s="194" t="s">
        <v>241</v>
      </c>
      <c r="G147" s="195" t="s">
        <v>175</v>
      </c>
      <c r="H147" s="196">
        <v>324.99200000000002</v>
      </c>
      <c r="I147" s="197"/>
      <c r="J147" s="198">
        <f>ROUND(I147*H147,2)</f>
        <v>0</v>
      </c>
      <c r="K147" s="194" t="s">
        <v>130</v>
      </c>
      <c r="L147" s="60"/>
      <c r="M147" s="199" t="s">
        <v>22</v>
      </c>
      <c r="N147" s="200" t="s">
        <v>45</v>
      </c>
      <c r="O147" s="41"/>
      <c r="P147" s="201">
        <f>O147*H147</f>
        <v>0</v>
      </c>
      <c r="Q147" s="201">
        <v>1.3600000000000001E-3</v>
      </c>
      <c r="R147" s="201">
        <f>Q147*H147</f>
        <v>0.44198912000000007</v>
      </c>
      <c r="S147" s="201">
        <v>0</v>
      </c>
      <c r="T147" s="202">
        <f>S147*H147</f>
        <v>0</v>
      </c>
      <c r="AR147" s="23" t="s">
        <v>131</v>
      </c>
      <c r="AT147" s="23" t="s">
        <v>126</v>
      </c>
      <c r="AU147" s="23" t="s">
        <v>83</v>
      </c>
      <c r="AY147" s="23" t="s">
        <v>124</v>
      </c>
      <c r="BE147" s="203">
        <f>IF(N147="základní",J147,0)</f>
        <v>0</v>
      </c>
      <c r="BF147" s="203">
        <f>IF(N147="snížená",J147,0)</f>
        <v>0</v>
      </c>
      <c r="BG147" s="203">
        <f>IF(N147="zákl. přenesená",J147,0)</f>
        <v>0</v>
      </c>
      <c r="BH147" s="203">
        <f>IF(N147="sníž. přenesená",J147,0)</f>
        <v>0</v>
      </c>
      <c r="BI147" s="203">
        <f>IF(N147="nulová",J147,0)</f>
        <v>0</v>
      </c>
      <c r="BJ147" s="23" t="s">
        <v>24</v>
      </c>
      <c r="BK147" s="203">
        <f>ROUND(I147*H147,2)</f>
        <v>0</v>
      </c>
      <c r="BL147" s="23" t="s">
        <v>131</v>
      </c>
      <c r="BM147" s="23" t="s">
        <v>242</v>
      </c>
    </row>
    <row r="148" spans="2:65" s="1" customFormat="1" ht="54">
      <c r="B148" s="40"/>
      <c r="C148" s="62"/>
      <c r="D148" s="204" t="s">
        <v>133</v>
      </c>
      <c r="E148" s="62"/>
      <c r="F148" s="205" t="s">
        <v>243</v>
      </c>
      <c r="G148" s="62"/>
      <c r="H148" s="62"/>
      <c r="I148" s="162"/>
      <c r="J148" s="62"/>
      <c r="K148" s="62"/>
      <c r="L148" s="60"/>
      <c r="M148" s="206"/>
      <c r="N148" s="41"/>
      <c r="O148" s="41"/>
      <c r="P148" s="41"/>
      <c r="Q148" s="41"/>
      <c r="R148" s="41"/>
      <c r="S148" s="41"/>
      <c r="T148" s="77"/>
      <c r="AT148" s="23" t="s">
        <v>133</v>
      </c>
      <c r="AU148" s="23" t="s">
        <v>83</v>
      </c>
    </row>
    <row r="149" spans="2:65" s="11" customFormat="1" ht="13.5">
      <c r="B149" s="207"/>
      <c r="C149" s="208"/>
      <c r="D149" s="209" t="s">
        <v>135</v>
      </c>
      <c r="E149" s="210" t="s">
        <v>22</v>
      </c>
      <c r="F149" s="211" t="s">
        <v>244</v>
      </c>
      <c r="G149" s="208"/>
      <c r="H149" s="212">
        <v>324.99200000000002</v>
      </c>
      <c r="I149" s="213"/>
      <c r="J149" s="208"/>
      <c r="K149" s="208"/>
      <c r="L149" s="214"/>
      <c r="M149" s="215"/>
      <c r="N149" s="216"/>
      <c r="O149" s="216"/>
      <c r="P149" s="216"/>
      <c r="Q149" s="216"/>
      <c r="R149" s="216"/>
      <c r="S149" s="216"/>
      <c r="T149" s="217"/>
      <c r="AT149" s="218" t="s">
        <v>135</v>
      </c>
      <c r="AU149" s="218" t="s">
        <v>83</v>
      </c>
      <c r="AV149" s="11" t="s">
        <v>83</v>
      </c>
      <c r="AW149" s="11" t="s">
        <v>137</v>
      </c>
      <c r="AX149" s="11" t="s">
        <v>24</v>
      </c>
      <c r="AY149" s="218" t="s">
        <v>124</v>
      </c>
    </row>
    <row r="150" spans="2:65" s="1" customFormat="1" ht="31.5" customHeight="1">
      <c r="B150" s="40"/>
      <c r="C150" s="192" t="s">
        <v>9</v>
      </c>
      <c r="D150" s="192" t="s">
        <v>126</v>
      </c>
      <c r="E150" s="193" t="s">
        <v>245</v>
      </c>
      <c r="F150" s="194" t="s">
        <v>246</v>
      </c>
      <c r="G150" s="195" t="s">
        <v>175</v>
      </c>
      <c r="H150" s="196">
        <v>324.99200000000002</v>
      </c>
      <c r="I150" s="197"/>
      <c r="J150" s="198">
        <f>ROUND(I150*H150,2)</f>
        <v>0</v>
      </c>
      <c r="K150" s="194" t="s">
        <v>130</v>
      </c>
      <c r="L150" s="60"/>
      <c r="M150" s="199" t="s">
        <v>22</v>
      </c>
      <c r="N150" s="200" t="s">
        <v>45</v>
      </c>
      <c r="O150" s="41"/>
      <c r="P150" s="201">
        <f>O150*H150</f>
        <v>0</v>
      </c>
      <c r="Q150" s="201">
        <v>0</v>
      </c>
      <c r="R150" s="201">
        <f>Q150*H150</f>
        <v>0</v>
      </c>
      <c r="S150" s="201">
        <v>0</v>
      </c>
      <c r="T150" s="202">
        <f>S150*H150</f>
        <v>0</v>
      </c>
      <c r="AR150" s="23" t="s">
        <v>131</v>
      </c>
      <c r="AT150" s="23" t="s">
        <v>126</v>
      </c>
      <c r="AU150" s="23" t="s">
        <v>83</v>
      </c>
      <c r="AY150" s="23" t="s">
        <v>124</v>
      </c>
      <c r="BE150" s="203">
        <f>IF(N150="základní",J150,0)</f>
        <v>0</v>
      </c>
      <c r="BF150" s="203">
        <f>IF(N150="snížená",J150,0)</f>
        <v>0</v>
      </c>
      <c r="BG150" s="203">
        <f>IF(N150="zákl. přenesená",J150,0)</f>
        <v>0</v>
      </c>
      <c r="BH150" s="203">
        <f>IF(N150="sníž. přenesená",J150,0)</f>
        <v>0</v>
      </c>
      <c r="BI150" s="203">
        <f>IF(N150="nulová",J150,0)</f>
        <v>0</v>
      </c>
      <c r="BJ150" s="23" t="s">
        <v>24</v>
      </c>
      <c r="BK150" s="203">
        <f>ROUND(I150*H150,2)</f>
        <v>0</v>
      </c>
      <c r="BL150" s="23" t="s">
        <v>131</v>
      </c>
      <c r="BM150" s="23" t="s">
        <v>247</v>
      </c>
    </row>
    <row r="151" spans="2:65" s="1" customFormat="1" ht="44.25" customHeight="1">
      <c r="B151" s="40"/>
      <c r="C151" s="192" t="s">
        <v>248</v>
      </c>
      <c r="D151" s="192" t="s">
        <v>126</v>
      </c>
      <c r="E151" s="193" t="s">
        <v>249</v>
      </c>
      <c r="F151" s="194" t="s">
        <v>250</v>
      </c>
      <c r="G151" s="195" t="s">
        <v>175</v>
      </c>
      <c r="H151" s="196">
        <v>83.373999999999995</v>
      </c>
      <c r="I151" s="197"/>
      <c r="J151" s="198">
        <f>ROUND(I151*H151,2)</f>
        <v>0</v>
      </c>
      <c r="K151" s="194" t="s">
        <v>130</v>
      </c>
      <c r="L151" s="60"/>
      <c r="M151" s="199" t="s">
        <v>22</v>
      </c>
      <c r="N151" s="200" t="s">
        <v>45</v>
      </c>
      <c r="O151" s="41"/>
      <c r="P151" s="201">
        <f>O151*H151</f>
        <v>0</v>
      </c>
      <c r="Q151" s="201">
        <v>0</v>
      </c>
      <c r="R151" s="201">
        <f>Q151*H151</f>
        <v>0</v>
      </c>
      <c r="S151" s="201">
        <v>0</v>
      </c>
      <c r="T151" s="202">
        <f>S151*H151</f>
        <v>0</v>
      </c>
      <c r="AR151" s="23" t="s">
        <v>131</v>
      </c>
      <c r="AT151" s="23" t="s">
        <v>126</v>
      </c>
      <c r="AU151" s="23" t="s">
        <v>83</v>
      </c>
      <c r="AY151" s="23" t="s">
        <v>124</v>
      </c>
      <c r="BE151" s="203">
        <f>IF(N151="základní",J151,0)</f>
        <v>0</v>
      </c>
      <c r="BF151" s="203">
        <f>IF(N151="snížená",J151,0)</f>
        <v>0</v>
      </c>
      <c r="BG151" s="203">
        <f>IF(N151="zákl. přenesená",J151,0)</f>
        <v>0</v>
      </c>
      <c r="BH151" s="203">
        <f>IF(N151="sníž. přenesená",J151,0)</f>
        <v>0</v>
      </c>
      <c r="BI151" s="203">
        <f>IF(N151="nulová",J151,0)</f>
        <v>0</v>
      </c>
      <c r="BJ151" s="23" t="s">
        <v>24</v>
      </c>
      <c r="BK151" s="203">
        <f>ROUND(I151*H151,2)</f>
        <v>0</v>
      </c>
      <c r="BL151" s="23" t="s">
        <v>131</v>
      </c>
      <c r="BM151" s="23" t="s">
        <v>251</v>
      </c>
    </row>
    <row r="152" spans="2:65" s="1" customFormat="1" ht="94.5">
      <c r="B152" s="40"/>
      <c r="C152" s="62"/>
      <c r="D152" s="204" t="s">
        <v>133</v>
      </c>
      <c r="E152" s="62"/>
      <c r="F152" s="205" t="s">
        <v>252</v>
      </c>
      <c r="G152" s="62"/>
      <c r="H152" s="62"/>
      <c r="I152" s="162"/>
      <c r="J152" s="62"/>
      <c r="K152" s="62"/>
      <c r="L152" s="60"/>
      <c r="M152" s="206"/>
      <c r="N152" s="41"/>
      <c r="O152" s="41"/>
      <c r="P152" s="41"/>
      <c r="Q152" s="41"/>
      <c r="R152" s="41"/>
      <c r="S152" s="41"/>
      <c r="T152" s="77"/>
      <c r="AT152" s="23" t="s">
        <v>133</v>
      </c>
      <c r="AU152" s="23" t="s">
        <v>83</v>
      </c>
    </row>
    <row r="153" spans="2:65" s="12" customFormat="1" ht="13.5">
      <c r="B153" s="220"/>
      <c r="C153" s="221"/>
      <c r="D153" s="204" t="s">
        <v>135</v>
      </c>
      <c r="E153" s="222" t="s">
        <v>22</v>
      </c>
      <c r="F153" s="223" t="s">
        <v>253</v>
      </c>
      <c r="G153" s="221"/>
      <c r="H153" s="224" t="s">
        <v>22</v>
      </c>
      <c r="I153" s="225"/>
      <c r="J153" s="221"/>
      <c r="K153" s="221"/>
      <c r="L153" s="226"/>
      <c r="M153" s="227"/>
      <c r="N153" s="228"/>
      <c r="O153" s="228"/>
      <c r="P153" s="228"/>
      <c r="Q153" s="228"/>
      <c r="R153" s="228"/>
      <c r="S153" s="228"/>
      <c r="T153" s="229"/>
      <c r="AT153" s="230" t="s">
        <v>135</v>
      </c>
      <c r="AU153" s="230" t="s">
        <v>83</v>
      </c>
      <c r="AV153" s="12" t="s">
        <v>24</v>
      </c>
      <c r="AW153" s="12" t="s">
        <v>137</v>
      </c>
      <c r="AX153" s="12" t="s">
        <v>74</v>
      </c>
      <c r="AY153" s="230" t="s">
        <v>124</v>
      </c>
    </row>
    <row r="154" spans="2:65" s="12" customFormat="1" ht="13.5">
      <c r="B154" s="220"/>
      <c r="C154" s="221"/>
      <c r="D154" s="204" t="s">
        <v>135</v>
      </c>
      <c r="E154" s="222" t="s">
        <v>22</v>
      </c>
      <c r="F154" s="223" t="s">
        <v>254</v>
      </c>
      <c r="G154" s="221"/>
      <c r="H154" s="224" t="s">
        <v>22</v>
      </c>
      <c r="I154" s="225"/>
      <c r="J154" s="221"/>
      <c r="K154" s="221"/>
      <c r="L154" s="226"/>
      <c r="M154" s="227"/>
      <c r="N154" s="228"/>
      <c r="O154" s="228"/>
      <c r="P154" s="228"/>
      <c r="Q154" s="228"/>
      <c r="R154" s="228"/>
      <c r="S154" s="228"/>
      <c r="T154" s="229"/>
      <c r="AT154" s="230" t="s">
        <v>135</v>
      </c>
      <c r="AU154" s="230" t="s">
        <v>83</v>
      </c>
      <c r="AV154" s="12" t="s">
        <v>24</v>
      </c>
      <c r="AW154" s="12" t="s">
        <v>137</v>
      </c>
      <c r="AX154" s="12" t="s">
        <v>74</v>
      </c>
      <c r="AY154" s="230" t="s">
        <v>124</v>
      </c>
    </row>
    <row r="155" spans="2:65" s="11" customFormat="1" ht="13.5">
      <c r="B155" s="207"/>
      <c r="C155" s="208"/>
      <c r="D155" s="204" t="s">
        <v>135</v>
      </c>
      <c r="E155" s="231" t="s">
        <v>22</v>
      </c>
      <c r="F155" s="232" t="s">
        <v>255</v>
      </c>
      <c r="G155" s="208"/>
      <c r="H155" s="233">
        <v>25.999359999999999</v>
      </c>
      <c r="I155" s="213"/>
      <c r="J155" s="208"/>
      <c r="K155" s="208"/>
      <c r="L155" s="214"/>
      <c r="M155" s="215"/>
      <c r="N155" s="216"/>
      <c r="O155" s="216"/>
      <c r="P155" s="216"/>
      <c r="Q155" s="216"/>
      <c r="R155" s="216"/>
      <c r="S155" s="216"/>
      <c r="T155" s="217"/>
      <c r="AT155" s="218" t="s">
        <v>135</v>
      </c>
      <c r="AU155" s="218" t="s">
        <v>83</v>
      </c>
      <c r="AV155" s="11" t="s">
        <v>83</v>
      </c>
      <c r="AW155" s="11" t="s">
        <v>137</v>
      </c>
      <c r="AX155" s="11" t="s">
        <v>74</v>
      </c>
      <c r="AY155" s="218" t="s">
        <v>124</v>
      </c>
    </row>
    <row r="156" spans="2:65" s="12" customFormat="1" ht="13.5">
      <c r="B156" s="220"/>
      <c r="C156" s="221"/>
      <c r="D156" s="204" t="s">
        <v>135</v>
      </c>
      <c r="E156" s="222" t="s">
        <v>22</v>
      </c>
      <c r="F156" s="223" t="s">
        <v>256</v>
      </c>
      <c r="G156" s="221"/>
      <c r="H156" s="224" t="s">
        <v>22</v>
      </c>
      <c r="I156" s="225"/>
      <c r="J156" s="221"/>
      <c r="K156" s="221"/>
      <c r="L156" s="226"/>
      <c r="M156" s="227"/>
      <c r="N156" s="228"/>
      <c r="O156" s="228"/>
      <c r="P156" s="228"/>
      <c r="Q156" s="228"/>
      <c r="R156" s="228"/>
      <c r="S156" s="228"/>
      <c r="T156" s="229"/>
      <c r="AT156" s="230" t="s">
        <v>135</v>
      </c>
      <c r="AU156" s="230" t="s">
        <v>83</v>
      </c>
      <c r="AV156" s="12" t="s">
        <v>24</v>
      </c>
      <c r="AW156" s="12" t="s">
        <v>137</v>
      </c>
      <c r="AX156" s="12" t="s">
        <v>74</v>
      </c>
      <c r="AY156" s="230" t="s">
        <v>124</v>
      </c>
    </row>
    <row r="157" spans="2:65" s="11" customFormat="1" ht="13.5">
      <c r="B157" s="207"/>
      <c r="C157" s="208"/>
      <c r="D157" s="204" t="s">
        <v>135</v>
      </c>
      <c r="E157" s="231" t="s">
        <v>22</v>
      </c>
      <c r="F157" s="232" t="s">
        <v>257</v>
      </c>
      <c r="G157" s="208"/>
      <c r="H157" s="233">
        <v>57.375</v>
      </c>
      <c r="I157" s="213"/>
      <c r="J157" s="208"/>
      <c r="K157" s="208"/>
      <c r="L157" s="214"/>
      <c r="M157" s="215"/>
      <c r="N157" s="216"/>
      <c r="O157" s="216"/>
      <c r="P157" s="216"/>
      <c r="Q157" s="216"/>
      <c r="R157" s="216"/>
      <c r="S157" s="216"/>
      <c r="T157" s="217"/>
      <c r="AT157" s="218" t="s">
        <v>135</v>
      </c>
      <c r="AU157" s="218" t="s">
        <v>83</v>
      </c>
      <c r="AV157" s="11" t="s">
        <v>83</v>
      </c>
      <c r="AW157" s="11" t="s">
        <v>137</v>
      </c>
      <c r="AX157" s="11" t="s">
        <v>74</v>
      </c>
      <c r="AY157" s="218" t="s">
        <v>124</v>
      </c>
    </row>
    <row r="158" spans="2:65" s="13" customFormat="1" ht="13.5">
      <c r="B158" s="234"/>
      <c r="C158" s="235"/>
      <c r="D158" s="209" t="s">
        <v>135</v>
      </c>
      <c r="E158" s="236" t="s">
        <v>22</v>
      </c>
      <c r="F158" s="237" t="s">
        <v>180</v>
      </c>
      <c r="G158" s="235"/>
      <c r="H158" s="238">
        <v>83.374359999999996</v>
      </c>
      <c r="I158" s="239"/>
      <c r="J158" s="235"/>
      <c r="K158" s="235"/>
      <c r="L158" s="240"/>
      <c r="M158" s="241"/>
      <c r="N158" s="242"/>
      <c r="O158" s="242"/>
      <c r="P158" s="242"/>
      <c r="Q158" s="242"/>
      <c r="R158" s="242"/>
      <c r="S158" s="242"/>
      <c r="T158" s="243"/>
      <c r="AT158" s="244" t="s">
        <v>135</v>
      </c>
      <c r="AU158" s="244" t="s">
        <v>83</v>
      </c>
      <c r="AV158" s="13" t="s">
        <v>131</v>
      </c>
      <c r="AW158" s="13" t="s">
        <v>137</v>
      </c>
      <c r="AX158" s="13" t="s">
        <v>24</v>
      </c>
      <c r="AY158" s="244" t="s">
        <v>124</v>
      </c>
    </row>
    <row r="159" spans="2:65" s="1" customFormat="1" ht="44.25" customHeight="1">
      <c r="B159" s="40"/>
      <c r="C159" s="192" t="s">
        <v>258</v>
      </c>
      <c r="D159" s="192" t="s">
        <v>126</v>
      </c>
      <c r="E159" s="193" t="s">
        <v>259</v>
      </c>
      <c r="F159" s="194" t="s">
        <v>260</v>
      </c>
      <c r="G159" s="195" t="s">
        <v>175</v>
      </c>
      <c r="H159" s="196">
        <v>21.5</v>
      </c>
      <c r="I159" s="197"/>
      <c r="J159" s="198">
        <f>ROUND(I159*H159,2)</f>
        <v>0</v>
      </c>
      <c r="K159" s="194" t="s">
        <v>130</v>
      </c>
      <c r="L159" s="60"/>
      <c r="M159" s="199" t="s">
        <v>22</v>
      </c>
      <c r="N159" s="200" t="s">
        <v>45</v>
      </c>
      <c r="O159" s="41"/>
      <c r="P159" s="201">
        <f>O159*H159</f>
        <v>0</v>
      </c>
      <c r="Q159" s="201">
        <v>0</v>
      </c>
      <c r="R159" s="201">
        <f>Q159*H159</f>
        <v>0</v>
      </c>
      <c r="S159" s="201">
        <v>0</v>
      </c>
      <c r="T159" s="202">
        <f>S159*H159</f>
        <v>0</v>
      </c>
      <c r="AR159" s="23" t="s">
        <v>131</v>
      </c>
      <c r="AT159" s="23" t="s">
        <v>126</v>
      </c>
      <c r="AU159" s="23" t="s">
        <v>83</v>
      </c>
      <c r="AY159" s="23" t="s">
        <v>124</v>
      </c>
      <c r="BE159" s="203">
        <f>IF(N159="základní",J159,0)</f>
        <v>0</v>
      </c>
      <c r="BF159" s="203">
        <f>IF(N159="snížená",J159,0)</f>
        <v>0</v>
      </c>
      <c r="BG159" s="203">
        <f>IF(N159="zákl. přenesená",J159,0)</f>
        <v>0</v>
      </c>
      <c r="BH159" s="203">
        <f>IF(N159="sníž. přenesená",J159,0)</f>
        <v>0</v>
      </c>
      <c r="BI159" s="203">
        <f>IF(N159="nulová",J159,0)</f>
        <v>0</v>
      </c>
      <c r="BJ159" s="23" t="s">
        <v>24</v>
      </c>
      <c r="BK159" s="203">
        <f>ROUND(I159*H159,2)</f>
        <v>0</v>
      </c>
      <c r="BL159" s="23" t="s">
        <v>131</v>
      </c>
      <c r="BM159" s="23" t="s">
        <v>261</v>
      </c>
    </row>
    <row r="160" spans="2:65" s="1" customFormat="1" ht="189">
      <c r="B160" s="40"/>
      <c r="C160" s="62"/>
      <c r="D160" s="204" t="s">
        <v>133</v>
      </c>
      <c r="E160" s="62"/>
      <c r="F160" s="205" t="s">
        <v>262</v>
      </c>
      <c r="G160" s="62"/>
      <c r="H160" s="62"/>
      <c r="I160" s="162"/>
      <c r="J160" s="62"/>
      <c r="K160" s="62"/>
      <c r="L160" s="60"/>
      <c r="M160" s="206"/>
      <c r="N160" s="41"/>
      <c r="O160" s="41"/>
      <c r="P160" s="41"/>
      <c r="Q160" s="41"/>
      <c r="R160" s="41"/>
      <c r="S160" s="41"/>
      <c r="T160" s="77"/>
      <c r="AT160" s="23" t="s">
        <v>133</v>
      </c>
      <c r="AU160" s="23" t="s">
        <v>83</v>
      </c>
    </row>
    <row r="161" spans="2:65" s="12" customFormat="1" ht="13.5">
      <c r="B161" s="220"/>
      <c r="C161" s="221"/>
      <c r="D161" s="204" t="s">
        <v>135</v>
      </c>
      <c r="E161" s="222" t="s">
        <v>22</v>
      </c>
      <c r="F161" s="223" t="s">
        <v>263</v>
      </c>
      <c r="G161" s="221"/>
      <c r="H161" s="224" t="s">
        <v>22</v>
      </c>
      <c r="I161" s="225"/>
      <c r="J161" s="221"/>
      <c r="K161" s="221"/>
      <c r="L161" s="226"/>
      <c r="M161" s="227"/>
      <c r="N161" s="228"/>
      <c r="O161" s="228"/>
      <c r="P161" s="228"/>
      <c r="Q161" s="228"/>
      <c r="R161" s="228"/>
      <c r="S161" s="228"/>
      <c r="T161" s="229"/>
      <c r="AT161" s="230" t="s">
        <v>135</v>
      </c>
      <c r="AU161" s="230" t="s">
        <v>83</v>
      </c>
      <c r="AV161" s="12" t="s">
        <v>24</v>
      </c>
      <c r="AW161" s="12" t="s">
        <v>137</v>
      </c>
      <c r="AX161" s="12" t="s">
        <v>74</v>
      </c>
      <c r="AY161" s="230" t="s">
        <v>124</v>
      </c>
    </row>
    <row r="162" spans="2:65" s="11" customFormat="1" ht="13.5">
      <c r="B162" s="207"/>
      <c r="C162" s="208"/>
      <c r="D162" s="209" t="s">
        <v>135</v>
      </c>
      <c r="E162" s="210" t="s">
        <v>22</v>
      </c>
      <c r="F162" s="211" t="s">
        <v>264</v>
      </c>
      <c r="G162" s="208"/>
      <c r="H162" s="212">
        <v>21.5</v>
      </c>
      <c r="I162" s="213"/>
      <c r="J162" s="208"/>
      <c r="K162" s="208"/>
      <c r="L162" s="214"/>
      <c r="M162" s="215"/>
      <c r="N162" s="216"/>
      <c r="O162" s="216"/>
      <c r="P162" s="216"/>
      <c r="Q162" s="216"/>
      <c r="R162" s="216"/>
      <c r="S162" s="216"/>
      <c r="T162" s="217"/>
      <c r="AT162" s="218" t="s">
        <v>135</v>
      </c>
      <c r="AU162" s="218" t="s">
        <v>83</v>
      </c>
      <c r="AV162" s="11" t="s">
        <v>83</v>
      </c>
      <c r="AW162" s="11" t="s">
        <v>137</v>
      </c>
      <c r="AX162" s="11" t="s">
        <v>24</v>
      </c>
      <c r="AY162" s="218" t="s">
        <v>124</v>
      </c>
    </row>
    <row r="163" spans="2:65" s="1" customFormat="1" ht="22.5" customHeight="1">
      <c r="B163" s="40"/>
      <c r="C163" s="192" t="s">
        <v>265</v>
      </c>
      <c r="D163" s="192" t="s">
        <v>126</v>
      </c>
      <c r="E163" s="193" t="s">
        <v>266</v>
      </c>
      <c r="F163" s="194" t="s">
        <v>267</v>
      </c>
      <c r="G163" s="195" t="s">
        <v>175</v>
      </c>
      <c r="H163" s="196">
        <v>21.5</v>
      </c>
      <c r="I163" s="197"/>
      <c r="J163" s="198">
        <f>ROUND(I163*H163,2)</f>
        <v>0</v>
      </c>
      <c r="K163" s="194" t="s">
        <v>130</v>
      </c>
      <c r="L163" s="60"/>
      <c r="M163" s="199" t="s">
        <v>22</v>
      </c>
      <c r="N163" s="200" t="s">
        <v>45</v>
      </c>
      <c r="O163" s="41"/>
      <c r="P163" s="201">
        <f>O163*H163</f>
        <v>0</v>
      </c>
      <c r="Q163" s="201">
        <v>0</v>
      </c>
      <c r="R163" s="201">
        <f>Q163*H163</f>
        <v>0</v>
      </c>
      <c r="S163" s="201">
        <v>0</v>
      </c>
      <c r="T163" s="202">
        <f>S163*H163</f>
        <v>0</v>
      </c>
      <c r="AR163" s="23" t="s">
        <v>131</v>
      </c>
      <c r="AT163" s="23" t="s">
        <v>126</v>
      </c>
      <c r="AU163" s="23" t="s">
        <v>83</v>
      </c>
      <c r="AY163" s="23" t="s">
        <v>124</v>
      </c>
      <c r="BE163" s="203">
        <f>IF(N163="základní",J163,0)</f>
        <v>0</v>
      </c>
      <c r="BF163" s="203">
        <f>IF(N163="snížená",J163,0)</f>
        <v>0</v>
      </c>
      <c r="BG163" s="203">
        <f>IF(N163="zákl. přenesená",J163,0)</f>
        <v>0</v>
      </c>
      <c r="BH163" s="203">
        <f>IF(N163="sníž. přenesená",J163,0)</f>
        <v>0</v>
      </c>
      <c r="BI163" s="203">
        <f>IF(N163="nulová",J163,0)</f>
        <v>0</v>
      </c>
      <c r="BJ163" s="23" t="s">
        <v>24</v>
      </c>
      <c r="BK163" s="203">
        <f>ROUND(I163*H163,2)</f>
        <v>0</v>
      </c>
      <c r="BL163" s="23" t="s">
        <v>131</v>
      </c>
      <c r="BM163" s="23" t="s">
        <v>268</v>
      </c>
    </row>
    <row r="164" spans="2:65" s="1" customFormat="1" ht="297">
      <c r="B164" s="40"/>
      <c r="C164" s="62"/>
      <c r="D164" s="209" t="s">
        <v>133</v>
      </c>
      <c r="E164" s="62"/>
      <c r="F164" s="219" t="s">
        <v>269</v>
      </c>
      <c r="G164" s="62"/>
      <c r="H164" s="62"/>
      <c r="I164" s="162"/>
      <c r="J164" s="62"/>
      <c r="K164" s="62"/>
      <c r="L164" s="60"/>
      <c r="M164" s="206"/>
      <c r="N164" s="41"/>
      <c r="O164" s="41"/>
      <c r="P164" s="41"/>
      <c r="Q164" s="41"/>
      <c r="R164" s="41"/>
      <c r="S164" s="41"/>
      <c r="T164" s="77"/>
      <c r="AT164" s="23" t="s">
        <v>133</v>
      </c>
      <c r="AU164" s="23" t="s">
        <v>83</v>
      </c>
    </row>
    <row r="165" spans="2:65" s="1" customFormat="1" ht="22.5" customHeight="1">
      <c r="B165" s="40"/>
      <c r="C165" s="192" t="s">
        <v>270</v>
      </c>
      <c r="D165" s="192" t="s">
        <v>126</v>
      </c>
      <c r="E165" s="193" t="s">
        <v>271</v>
      </c>
      <c r="F165" s="194" t="s">
        <v>272</v>
      </c>
      <c r="G165" s="195" t="s">
        <v>273</v>
      </c>
      <c r="H165" s="196">
        <v>38.700000000000003</v>
      </c>
      <c r="I165" s="197"/>
      <c r="J165" s="198">
        <f>ROUND(I165*H165,2)</f>
        <v>0</v>
      </c>
      <c r="K165" s="194" t="s">
        <v>130</v>
      </c>
      <c r="L165" s="60"/>
      <c r="M165" s="199" t="s">
        <v>22</v>
      </c>
      <c r="N165" s="200" t="s">
        <v>45</v>
      </c>
      <c r="O165" s="41"/>
      <c r="P165" s="201">
        <f>O165*H165</f>
        <v>0</v>
      </c>
      <c r="Q165" s="201">
        <v>0</v>
      </c>
      <c r="R165" s="201">
        <f>Q165*H165</f>
        <v>0</v>
      </c>
      <c r="S165" s="201">
        <v>0</v>
      </c>
      <c r="T165" s="202">
        <f>S165*H165</f>
        <v>0</v>
      </c>
      <c r="AR165" s="23" t="s">
        <v>131</v>
      </c>
      <c r="AT165" s="23" t="s">
        <v>126</v>
      </c>
      <c r="AU165" s="23" t="s">
        <v>83</v>
      </c>
      <c r="AY165" s="23" t="s">
        <v>124</v>
      </c>
      <c r="BE165" s="203">
        <f>IF(N165="základní",J165,0)</f>
        <v>0</v>
      </c>
      <c r="BF165" s="203">
        <f>IF(N165="snížená",J165,0)</f>
        <v>0</v>
      </c>
      <c r="BG165" s="203">
        <f>IF(N165="zákl. přenesená",J165,0)</f>
        <v>0</v>
      </c>
      <c r="BH165" s="203">
        <f>IF(N165="sníž. přenesená",J165,0)</f>
        <v>0</v>
      </c>
      <c r="BI165" s="203">
        <f>IF(N165="nulová",J165,0)</f>
        <v>0</v>
      </c>
      <c r="BJ165" s="23" t="s">
        <v>24</v>
      </c>
      <c r="BK165" s="203">
        <f>ROUND(I165*H165,2)</f>
        <v>0</v>
      </c>
      <c r="BL165" s="23" t="s">
        <v>131</v>
      </c>
      <c r="BM165" s="23" t="s">
        <v>274</v>
      </c>
    </row>
    <row r="166" spans="2:65" s="1" customFormat="1" ht="297">
      <c r="B166" s="40"/>
      <c r="C166" s="62"/>
      <c r="D166" s="204" t="s">
        <v>133</v>
      </c>
      <c r="E166" s="62"/>
      <c r="F166" s="205" t="s">
        <v>269</v>
      </c>
      <c r="G166" s="62"/>
      <c r="H166" s="62"/>
      <c r="I166" s="162"/>
      <c r="J166" s="62"/>
      <c r="K166" s="62"/>
      <c r="L166" s="60"/>
      <c r="M166" s="206"/>
      <c r="N166" s="41"/>
      <c r="O166" s="41"/>
      <c r="P166" s="41"/>
      <c r="Q166" s="41"/>
      <c r="R166" s="41"/>
      <c r="S166" s="41"/>
      <c r="T166" s="77"/>
      <c r="AT166" s="23" t="s">
        <v>133</v>
      </c>
      <c r="AU166" s="23" t="s">
        <v>83</v>
      </c>
    </row>
    <row r="167" spans="2:65" s="11" customFormat="1" ht="13.5">
      <c r="B167" s="207"/>
      <c r="C167" s="208"/>
      <c r="D167" s="209" t="s">
        <v>135</v>
      </c>
      <c r="E167" s="210" t="s">
        <v>22</v>
      </c>
      <c r="F167" s="211" t="s">
        <v>275</v>
      </c>
      <c r="G167" s="208"/>
      <c r="H167" s="212">
        <v>38.700000000000003</v>
      </c>
      <c r="I167" s="213"/>
      <c r="J167" s="208"/>
      <c r="K167" s="208"/>
      <c r="L167" s="214"/>
      <c r="M167" s="215"/>
      <c r="N167" s="216"/>
      <c r="O167" s="216"/>
      <c r="P167" s="216"/>
      <c r="Q167" s="216"/>
      <c r="R167" s="216"/>
      <c r="S167" s="216"/>
      <c r="T167" s="217"/>
      <c r="AT167" s="218" t="s">
        <v>135</v>
      </c>
      <c r="AU167" s="218" t="s">
        <v>83</v>
      </c>
      <c r="AV167" s="11" t="s">
        <v>83</v>
      </c>
      <c r="AW167" s="11" t="s">
        <v>137</v>
      </c>
      <c r="AX167" s="11" t="s">
        <v>24</v>
      </c>
      <c r="AY167" s="218" t="s">
        <v>124</v>
      </c>
    </row>
    <row r="168" spans="2:65" s="1" customFormat="1" ht="31.5" customHeight="1">
      <c r="B168" s="40"/>
      <c r="C168" s="192" t="s">
        <v>276</v>
      </c>
      <c r="D168" s="192" t="s">
        <v>126</v>
      </c>
      <c r="E168" s="193" t="s">
        <v>277</v>
      </c>
      <c r="F168" s="194" t="s">
        <v>278</v>
      </c>
      <c r="G168" s="195" t="s">
        <v>175</v>
      </c>
      <c r="H168" s="196">
        <v>360.86700000000002</v>
      </c>
      <c r="I168" s="197"/>
      <c r="J168" s="198">
        <f>ROUND(I168*H168,2)</f>
        <v>0</v>
      </c>
      <c r="K168" s="194" t="s">
        <v>130</v>
      </c>
      <c r="L168" s="60"/>
      <c r="M168" s="199" t="s">
        <v>22</v>
      </c>
      <c r="N168" s="200" t="s">
        <v>45</v>
      </c>
      <c r="O168" s="41"/>
      <c r="P168" s="201">
        <f>O168*H168</f>
        <v>0</v>
      </c>
      <c r="Q168" s="201">
        <v>0</v>
      </c>
      <c r="R168" s="201">
        <f>Q168*H168</f>
        <v>0</v>
      </c>
      <c r="S168" s="201">
        <v>0</v>
      </c>
      <c r="T168" s="202">
        <f>S168*H168</f>
        <v>0</v>
      </c>
      <c r="AR168" s="23" t="s">
        <v>131</v>
      </c>
      <c r="AT168" s="23" t="s">
        <v>126</v>
      </c>
      <c r="AU168" s="23" t="s">
        <v>83</v>
      </c>
      <c r="AY168" s="23" t="s">
        <v>124</v>
      </c>
      <c r="BE168" s="203">
        <f>IF(N168="základní",J168,0)</f>
        <v>0</v>
      </c>
      <c r="BF168" s="203">
        <f>IF(N168="snížená",J168,0)</f>
        <v>0</v>
      </c>
      <c r="BG168" s="203">
        <f>IF(N168="zákl. přenesená",J168,0)</f>
        <v>0</v>
      </c>
      <c r="BH168" s="203">
        <f>IF(N168="sníž. přenesená",J168,0)</f>
        <v>0</v>
      </c>
      <c r="BI168" s="203">
        <f>IF(N168="nulová",J168,0)</f>
        <v>0</v>
      </c>
      <c r="BJ168" s="23" t="s">
        <v>24</v>
      </c>
      <c r="BK168" s="203">
        <f>ROUND(I168*H168,2)</f>
        <v>0</v>
      </c>
      <c r="BL168" s="23" t="s">
        <v>131</v>
      </c>
      <c r="BM168" s="23" t="s">
        <v>279</v>
      </c>
    </row>
    <row r="169" spans="2:65" s="1" customFormat="1" ht="409.5">
      <c r="B169" s="40"/>
      <c r="C169" s="62"/>
      <c r="D169" s="204" t="s">
        <v>133</v>
      </c>
      <c r="E169" s="62"/>
      <c r="F169" s="205" t="s">
        <v>280</v>
      </c>
      <c r="G169" s="62"/>
      <c r="H169" s="62"/>
      <c r="I169" s="162"/>
      <c r="J169" s="62"/>
      <c r="K169" s="62"/>
      <c r="L169" s="60"/>
      <c r="M169" s="206"/>
      <c r="N169" s="41"/>
      <c r="O169" s="41"/>
      <c r="P169" s="41"/>
      <c r="Q169" s="41"/>
      <c r="R169" s="41"/>
      <c r="S169" s="41"/>
      <c r="T169" s="77"/>
      <c r="AT169" s="23" t="s">
        <v>133</v>
      </c>
      <c r="AU169" s="23" t="s">
        <v>83</v>
      </c>
    </row>
    <row r="170" spans="2:65" s="12" customFormat="1" ht="13.5">
      <c r="B170" s="220"/>
      <c r="C170" s="221"/>
      <c r="D170" s="204" t="s">
        <v>135</v>
      </c>
      <c r="E170" s="222" t="s">
        <v>22</v>
      </c>
      <c r="F170" s="223" t="s">
        <v>253</v>
      </c>
      <c r="G170" s="221"/>
      <c r="H170" s="224" t="s">
        <v>22</v>
      </c>
      <c r="I170" s="225"/>
      <c r="J170" s="221"/>
      <c r="K170" s="221"/>
      <c r="L170" s="226"/>
      <c r="M170" s="227"/>
      <c r="N170" s="228"/>
      <c r="O170" s="228"/>
      <c r="P170" s="228"/>
      <c r="Q170" s="228"/>
      <c r="R170" s="228"/>
      <c r="S170" s="228"/>
      <c r="T170" s="229"/>
      <c r="AT170" s="230" t="s">
        <v>135</v>
      </c>
      <c r="AU170" s="230" t="s">
        <v>83</v>
      </c>
      <c r="AV170" s="12" t="s">
        <v>24</v>
      </c>
      <c r="AW170" s="12" t="s">
        <v>137</v>
      </c>
      <c r="AX170" s="12" t="s">
        <v>74</v>
      </c>
      <c r="AY170" s="230" t="s">
        <v>124</v>
      </c>
    </row>
    <row r="171" spans="2:65" s="12" customFormat="1" ht="13.5">
      <c r="B171" s="220"/>
      <c r="C171" s="221"/>
      <c r="D171" s="204" t="s">
        <v>135</v>
      </c>
      <c r="E171" s="222" t="s">
        <v>22</v>
      </c>
      <c r="F171" s="223" t="s">
        <v>281</v>
      </c>
      <c r="G171" s="221"/>
      <c r="H171" s="224" t="s">
        <v>22</v>
      </c>
      <c r="I171" s="225"/>
      <c r="J171" s="221"/>
      <c r="K171" s="221"/>
      <c r="L171" s="226"/>
      <c r="M171" s="227"/>
      <c r="N171" s="228"/>
      <c r="O171" s="228"/>
      <c r="P171" s="228"/>
      <c r="Q171" s="228"/>
      <c r="R171" s="228"/>
      <c r="S171" s="228"/>
      <c r="T171" s="229"/>
      <c r="AT171" s="230" t="s">
        <v>135</v>
      </c>
      <c r="AU171" s="230" t="s">
        <v>83</v>
      </c>
      <c r="AV171" s="12" t="s">
        <v>24</v>
      </c>
      <c r="AW171" s="12" t="s">
        <v>137</v>
      </c>
      <c r="AX171" s="12" t="s">
        <v>74</v>
      </c>
      <c r="AY171" s="230" t="s">
        <v>124</v>
      </c>
    </row>
    <row r="172" spans="2:65" s="11" customFormat="1" ht="13.5">
      <c r="B172" s="207"/>
      <c r="C172" s="208"/>
      <c r="D172" s="209" t="s">
        <v>135</v>
      </c>
      <c r="E172" s="210" t="s">
        <v>22</v>
      </c>
      <c r="F172" s="211" t="s">
        <v>282</v>
      </c>
      <c r="G172" s="208"/>
      <c r="H172" s="212">
        <v>360.86700000000002</v>
      </c>
      <c r="I172" s="213"/>
      <c r="J172" s="208"/>
      <c r="K172" s="208"/>
      <c r="L172" s="214"/>
      <c r="M172" s="215"/>
      <c r="N172" s="216"/>
      <c r="O172" s="216"/>
      <c r="P172" s="216"/>
      <c r="Q172" s="216"/>
      <c r="R172" s="216"/>
      <c r="S172" s="216"/>
      <c r="T172" s="217"/>
      <c r="AT172" s="218" t="s">
        <v>135</v>
      </c>
      <c r="AU172" s="218" t="s">
        <v>83</v>
      </c>
      <c r="AV172" s="11" t="s">
        <v>83</v>
      </c>
      <c r="AW172" s="11" t="s">
        <v>137</v>
      </c>
      <c r="AX172" s="11" t="s">
        <v>24</v>
      </c>
      <c r="AY172" s="218" t="s">
        <v>124</v>
      </c>
    </row>
    <row r="173" spans="2:65" s="1" customFormat="1" ht="44.25" customHeight="1">
      <c r="B173" s="40"/>
      <c r="C173" s="192" t="s">
        <v>283</v>
      </c>
      <c r="D173" s="192" t="s">
        <v>126</v>
      </c>
      <c r="E173" s="193" t="s">
        <v>284</v>
      </c>
      <c r="F173" s="194" t="s">
        <v>285</v>
      </c>
      <c r="G173" s="195" t="s">
        <v>175</v>
      </c>
      <c r="H173" s="196">
        <v>14.438000000000001</v>
      </c>
      <c r="I173" s="197"/>
      <c r="J173" s="198">
        <f>ROUND(I173*H173,2)</f>
        <v>0</v>
      </c>
      <c r="K173" s="194" t="s">
        <v>130</v>
      </c>
      <c r="L173" s="60"/>
      <c r="M173" s="199" t="s">
        <v>22</v>
      </c>
      <c r="N173" s="200" t="s">
        <v>45</v>
      </c>
      <c r="O173" s="41"/>
      <c r="P173" s="201">
        <f>O173*H173</f>
        <v>0</v>
      </c>
      <c r="Q173" s="201">
        <v>0</v>
      </c>
      <c r="R173" s="201">
        <f>Q173*H173</f>
        <v>0</v>
      </c>
      <c r="S173" s="201">
        <v>0</v>
      </c>
      <c r="T173" s="202">
        <f>S173*H173</f>
        <v>0</v>
      </c>
      <c r="AR173" s="23" t="s">
        <v>131</v>
      </c>
      <c r="AT173" s="23" t="s">
        <v>126</v>
      </c>
      <c r="AU173" s="23" t="s">
        <v>83</v>
      </c>
      <c r="AY173" s="23" t="s">
        <v>124</v>
      </c>
      <c r="BE173" s="203">
        <f>IF(N173="základní",J173,0)</f>
        <v>0</v>
      </c>
      <c r="BF173" s="203">
        <f>IF(N173="snížená",J173,0)</f>
        <v>0</v>
      </c>
      <c r="BG173" s="203">
        <f>IF(N173="zákl. přenesená",J173,0)</f>
        <v>0</v>
      </c>
      <c r="BH173" s="203">
        <f>IF(N173="sníž. přenesená",J173,0)</f>
        <v>0</v>
      </c>
      <c r="BI173" s="203">
        <f>IF(N173="nulová",J173,0)</f>
        <v>0</v>
      </c>
      <c r="BJ173" s="23" t="s">
        <v>24</v>
      </c>
      <c r="BK173" s="203">
        <f>ROUND(I173*H173,2)</f>
        <v>0</v>
      </c>
      <c r="BL173" s="23" t="s">
        <v>131</v>
      </c>
      <c r="BM173" s="23" t="s">
        <v>286</v>
      </c>
    </row>
    <row r="174" spans="2:65" s="1" customFormat="1" ht="108">
      <c r="B174" s="40"/>
      <c r="C174" s="62"/>
      <c r="D174" s="204" t="s">
        <v>133</v>
      </c>
      <c r="E174" s="62"/>
      <c r="F174" s="205" t="s">
        <v>287</v>
      </c>
      <c r="G174" s="62"/>
      <c r="H174" s="62"/>
      <c r="I174" s="162"/>
      <c r="J174" s="62"/>
      <c r="K174" s="62"/>
      <c r="L174" s="60"/>
      <c r="M174" s="206"/>
      <c r="N174" s="41"/>
      <c r="O174" s="41"/>
      <c r="P174" s="41"/>
      <c r="Q174" s="41"/>
      <c r="R174" s="41"/>
      <c r="S174" s="41"/>
      <c r="T174" s="77"/>
      <c r="AT174" s="23" t="s">
        <v>133</v>
      </c>
      <c r="AU174" s="23" t="s">
        <v>83</v>
      </c>
    </row>
    <row r="175" spans="2:65" s="12" customFormat="1" ht="13.5">
      <c r="B175" s="220"/>
      <c r="C175" s="221"/>
      <c r="D175" s="204" t="s">
        <v>135</v>
      </c>
      <c r="E175" s="222" t="s">
        <v>22</v>
      </c>
      <c r="F175" s="223" t="s">
        <v>288</v>
      </c>
      <c r="G175" s="221"/>
      <c r="H175" s="224" t="s">
        <v>22</v>
      </c>
      <c r="I175" s="225"/>
      <c r="J175" s="221"/>
      <c r="K175" s="221"/>
      <c r="L175" s="226"/>
      <c r="M175" s="227"/>
      <c r="N175" s="228"/>
      <c r="O175" s="228"/>
      <c r="P175" s="228"/>
      <c r="Q175" s="228"/>
      <c r="R175" s="228"/>
      <c r="S175" s="228"/>
      <c r="T175" s="229"/>
      <c r="AT175" s="230" t="s">
        <v>135</v>
      </c>
      <c r="AU175" s="230" t="s">
        <v>83</v>
      </c>
      <c r="AV175" s="12" t="s">
        <v>24</v>
      </c>
      <c r="AW175" s="12" t="s">
        <v>137</v>
      </c>
      <c r="AX175" s="12" t="s">
        <v>74</v>
      </c>
      <c r="AY175" s="230" t="s">
        <v>124</v>
      </c>
    </row>
    <row r="176" spans="2:65" s="12" customFormat="1" ht="13.5">
      <c r="B176" s="220"/>
      <c r="C176" s="221"/>
      <c r="D176" s="204" t="s">
        <v>135</v>
      </c>
      <c r="E176" s="222" t="s">
        <v>22</v>
      </c>
      <c r="F176" s="223" t="s">
        <v>289</v>
      </c>
      <c r="G176" s="221"/>
      <c r="H176" s="224" t="s">
        <v>22</v>
      </c>
      <c r="I176" s="225"/>
      <c r="J176" s="221"/>
      <c r="K176" s="221"/>
      <c r="L176" s="226"/>
      <c r="M176" s="227"/>
      <c r="N176" s="228"/>
      <c r="O176" s="228"/>
      <c r="P176" s="228"/>
      <c r="Q176" s="228"/>
      <c r="R176" s="228"/>
      <c r="S176" s="228"/>
      <c r="T176" s="229"/>
      <c r="AT176" s="230" t="s">
        <v>135</v>
      </c>
      <c r="AU176" s="230" t="s">
        <v>83</v>
      </c>
      <c r="AV176" s="12" t="s">
        <v>24</v>
      </c>
      <c r="AW176" s="12" t="s">
        <v>137</v>
      </c>
      <c r="AX176" s="12" t="s">
        <v>74</v>
      </c>
      <c r="AY176" s="230" t="s">
        <v>124</v>
      </c>
    </row>
    <row r="177" spans="2:65" s="11" customFormat="1" ht="13.5">
      <c r="B177" s="207"/>
      <c r="C177" s="208"/>
      <c r="D177" s="204" t="s">
        <v>135</v>
      </c>
      <c r="E177" s="231" t="s">
        <v>22</v>
      </c>
      <c r="F177" s="232" t="s">
        <v>290</v>
      </c>
      <c r="G177" s="208"/>
      <c r="H177" s="233">
        <v>14.4375</v>
      </c>
      <c r="I177" s="213"/>
      <c r="J177" s="208"/>
      <c r="K177" s="208"/>
      <c r="L177" s="214"/>
      <c r="M177" s="215"/>
      <c r="N177" s="216"/>
      <c r="O177" s="216"/>
      <c r="P177" s="216"/>
      <c r="Q177" s="216"/>
      <c r="R177" s="216"/>
      <c r="S177" s="216"/>
      <c r="T177" s="217"/>
      <c r="AT177" s="218" t="s">
        <v>135</v>
      </c>
      <c r="AU177" s="218" t="s">
        <v>83</v>
      </c>
      <c r="AV177" s="11" t="s">
        <v>83</v>
      </c>
      <c r="AW177" s="11" t="s">
        <v>137</v>
      </c>
      <c r="AX177" s="11" t="s">
        <v>74</v>
      </c>
      <c r="AY177" s="218" t="s">
        <v>124</v>
      </c>
    </row>
    <row r="178" spans="2:65" s="13" customFormat="1" ht="13.5">
      <c r="B178" s="234"/>
      <c r="C178" s="235"/>
      <c r="D178" s="209" t="s">
        <v>135</v>
      </c>
      <c r="E178" s="236" t="s">
        <v>22</v>
      </c>
      <c r="F178" s="237" t="s">
        <v>180</v>
      </c>
      <c r="G178" s="235"/>
      <c r="H178" s="238">
        <v>14.4375</v>
      </c>
      <c r="I178" s="239"/>
      <c r="J178" s="235"/>
      <c r="K178" s="235"/>
      <c r="L178" s="240"/>
      <c r="M178" s="241"/>
      <c r="N178" s="242"/>
      <c r="O178" s="242"/>
      <c r="P178" s="242"/>
      <c r="Q178" s="242"/>
      <c r="R178" s="242"/>
      <c r="S178" s="242"/>
      <c r="T178" s="243"/>
      <c r="AT178" s="244" t="s">
        <v>135</v>
      </c>
      <c r="AU178" s="244" t="s">
        <v>83</v>
      </c>
      <c r="AV178" s="13" t="s">
        <v>131</v>
      </c>
      <c r="AW178" s="13" t="s">
        <v>137</v>
      </c>
      <c r="AX178" s="13" t="s">
        <v>24</v>
      </c>
      <c r="AY178" s="244" t="s">
        <v>124</v>
      </c>
    </row>
    <row r="179" spans="2:65" s="1" customFormat="1" ht="44.25" customHeight="1">
      <c r="B179" s="40"/>
      <c r="C179" s="245" t="s">
        <v>291</v>
      </c>
      <c r="D179" s="245" t="s">
        <v>292</v>
      </c>
      <c r="E179" s="246" t="s">
        <v>293</v>
      </c>
      <c r="F179" s="247" t="s">
        <v>294</v>
      </c>
      <c r="G179" s="248" t="s">
        <v>273</v>
      </c>
      <c r="H179" s="249">
        <v>27.288</v>
      </c>
      <c r="I179" s="250"/>
      <c r="J179" s="251">
        <f>ROUND(I179*H179,2)</f>
        <v>0</v>
      </c>
      <c r="K179" s="247" t="s">
        <v>130</v>
      </c>
      <c r="L179" s="252"/>
      <c r="M179" s="253" t="s">
        <v>22</v>
      </c>
      <c r="N179" s="254" t="s">
        <v>45</v>
      </c>
      <c r="O179" s="41"/>
      <c r="P179" s="201">
        <f>O179*H179</f>
        <v>0</v>
      </c>
      <c r="Q179" s="201">
        <v>0</v>
      </c>
      <c r="R179" s="201">
        <f>Q179*H179</f>
        <v>0</v>
      </c>
      <c r="S179" s="201">
        <v>0</v>
      </c>
      <c r="T179" s="202">
        <f>S179*H179</f>
        <v>0</v>
      </c>
      <c r="AR179" s="23" t="s">
        <v>172</v>
      </c>
      <c r="AT179" s="23" t="s">
        <v>292</v>
      </c>
      <c r="AU179" s="23" t="s">
        <v>83</v>
      </c>
      <c r="AY179" s="23" t="s">
        <v>124</v>
      </c>
      <c r="BE179" s="203">
        <f>IF(N179="základní",J179,0)</f>
        <v>0</v>
      </c>
      <c r="BF179" s="203">
        <f>IF(N179="snížená",J179,0)</f>
        <v>0</v>
      </c>
      <c r="BG179" s="203">
        <f>IF(N179="zákl. přenesená",J179,0)</f>
        <v>0</v>
      </c>
      <c r="BH179" s="203">
        <f>IF(N179="sníž. přenesená",J179,0)</f>
        <v>0</v>
      </c>
      <c r="BI179" s="203">
        <f>IF(N179="nulová",J179,0)</f>
        <v>0</v>
      </c>
      <c r="BJ179" s="23" t="s">
        <v>24</v>
      </c>
      <c r="BK179" s="203">
        <f>ROUND(I179*H179,2)</f>
        <v>0</v>
      </c>
      <c r="BL179" s="23" t="s">
        <v>131</v>
      </c>
      <c r="BM179" s="23" t="s">
        <v>295</v>
      </c>
    </row>
    <row r="180" spans="2:65" s="11" customFormat="1" ht="13.5">
      <c r="B180" s="207"/>
      <c r="C180" s="208"/>
      <c r="D180" s="204" t="s">
        <v>135</v>
      </c>
      <c r="E180" s="231" t="s">
        <v>22</v>
      </c>
      <c r="F180" s="232" t="s">
        <v>296</v>
      </c>
      <c r="G180" s="208"/>
      <c r="H180" s="233">
        <v>27.28782</v>
      </c>
      <c r="I180" s="213"/>
      <c r="J180" s="208"/>
      <c r="K180" s="208"/>
      <c r="L180" s="214"/>
      <c r="M180" s="215"/>
      <c r="N180" s="216"/>
      <c r="O180" s="216"/>
      <c r="P180" s="216"/>
      <c r="Q180" s="216"/>
      <c r="R180" s="216"/>
      <c r="S180" s="216"/>
      <c r="T180" s="217"/>
      <c r="AT180" s="218" t="s">
        <v>135</v>
      </c>
      <c r="AU180" s="218" t="s">
        <v>83</v>
      </c>
      <c r="AV180" s="11" t="s">
        <v>83</v>
      </c>
      <c r="AW180" s="11" t="s">
        <v>137</v>
      </c>
      <c r="AX180" s="11" t="s">
        <v>24</v>
      </c>
      <c r="AY180" s="218" t="s">
        <v>124</v>
      </c>
    </row>
    <row r="181" spans="2:65" s="10" customFormat="1" ht="29.85" customHeight="1">
      <c r="B181" s="175"/>
      <c r="C181" s="176"/>
      <c r="D181" s="189" t="s">
        <v>73</v>
      </c>
      <c r="E181" s="190" t="s">
        <v>83</v>
      </c>
      <c r="F181" s="190" t="s">
        <v>297</v>
      </c>
      <c r="G181" s="176"/>
      <c r="H181" s="176"/>
      <c r="I181" s="179"/>
      <c r="J181" s="191">
        <f>BK181</f>
        <v>0</v>
      </c>
      <c r="K181" s="176"/>
      <c r="L181" s="181"/>
      <c r="M181" s="182"/>
      <c r="N181" s="183"/>
      <c r="O181" s="183"/>
      <c r="P181" s="184">
        <f>SUM(P182:P191)</f>
        <v>0</v>
      </c>
      <c r="Q181" s="183"/>
      <c r="R181" s="184">
        <f>SUM(R182:R191)</f>
        <v>2.7132702399999999</v>
      </c>
      <c r="S181" s="183"/>
      <c r="T181" s="185">
        <f>SUM(T182:T191)</f>
        <v>0</v>
      </c>
      <c r="AR181" s="186" t="s">
        <v>24</v>
      </c>
      <c r="AT181" s="187" t="s">
        <v>73</v>
      </c>
      <c r="AU181" s="187" t="s">
        <v>24</v>
      </c>
      <c r="AY181" s="186" t="s">
        <v>124</v>
      </c>
      <c r="BK181" s="188">
        <f>SUM(BK182:BK191)</f>
        <v>0</v>
      </c>
    </row>
    <row r="182" spans="2:65" s="1" customFormat="1" ht="31.5" customHeight="1">
      <c r="B182" s="40"/>
      <c r="C182" s="192" t="s">
        <v>298</v>
      </c>
      <c r="D182" s="192" t="s">
        <v>126</v>
      </c>
      <c r="E182" s="193" t="s">
        <v>299</v>
      </c>
      <c r="F182" s="194" t="s">
        <v>300</v>
      </c>
      <c r="G182" s="195" t="s">
        <v>162</v>
      </c>
      <c r="H182" s="196">
        <v>37.5</v>
      </c>
      <c r="I182" s="197"/>
      <c r="J182" s="198">
        <f>ROUND(I182*H182,2)</f>
        <v>0</v>
      </c>
      <c r="K182" s="194" t="s">
        <v>130</v>
      </c>
      <c r="L182" s="60"/>
      <c r="M182" s="199" t="s">
        <v>22</v>
      </c>
      <c r="N182" s="200" t="s">
        <v>45</v>
      </c>
      <c r="O182" s="41"/>
      <c r="P182" s="201">
        <f>O182*H182</f>
        <v>0</v>
      </c>
      <c r="Q182" s="201">
        <v>0</v>
      </c>
      <c r="R182" s="201">
        <f>Q182*H182</f>
        <v>0</v>
      </c>
      <c r="S182" s="201">
        <v>0</v>
      </c>
      <c r="T182" s="202">
        <f>S182*H182</f>
        <v>0</v>
      </c>
      <c r="AR182" s="23" t="s">
        <v>131</v>
      </c>
      <c r="AT182" s="23" t="s">
        <v>126</v>
      </c>
      <c r="AU182" s="23" t="s">
        <v>83</v>
      </c>
      <c r="AY182" s="23" t="s">
        <v>124</v>
      </c>
      <c r="BE182" s="203">
        <f>IF(N182="základní",J182,0)</f>
        <v>0</v>
      </c>
      <c r="BF182" s="203">
        <f>IF(N182="snížená",J182,0)</f>
        <v>0</v>
      </c>
      <c r="BG182" s="203">
        <f>IF(N182="zákl. přenesená",J182,0)</f>
        <v>0</v>
      </c>
      <c r="BH182" s="203">
        <f>IF(N182="sníž. přenesená",J182,0)</f>
        <v>0</v>
      </c>
      <c r="BI182" s="203">
        <f>IF(N182="nulová",J182,0)</f>
        <v>0</v>
      </c>
      <c r="BJ182" s="23" t="s">
        <v>24</v>
      </c>
      <c r="BK182" s="203">
        <f>ROUND(I182*H182,2)</f>
        <v>0</v>
      </c>
      <c r="BL182" s="23" t="s">
        <v>131</v>
      </c>
      <c r="BM182" s="23" t="s">
        <v>301</v>
      </c>
    </row>
    <row r="183" spans="2:65" s="1" customFormat="1" ht="67.5">
      <c r="B183" s="40"/>
      <c r="C183" s="62"/>
      <c r="D183" s="204" t="s">
        <v>133</v>
      </c>
      <c r="E183" s="62"/>
      <c r="F183" s="205" t="s">
        <v>302</v>
      </c>
      <c r="G183" s="62"/>
      <c r="H183" s="62"/>
      <c r="I183" s="162"/>
      <c r="J183" s="62"/>
      <c r="K183" s="62"/>
      <c r="L183" s="60"/>
      <c r="M183" s="206"/>
      <c r="N183" s="41"/>
      <c r="O183" s="41"/>
      <c r="P183" s="41"/>
      <c r="Q183" s="41"/>
      <c r="R183" s="41"/>
      <c r="S183" s="41"/>
      <c r="T183" s="77"/>
      <c r="AT183" s="23" t="s">
        <v>133</v>
      </c>
      <c r="AU183" s="23" t="s">
        <v>83</v>
      </c>
    </row>
    <row r="184" spans="2:65" s="11" customFormat="1" ht="13.5">
      <c r="B184" s="207"/>
      <c r="C184" s="208"/>
      <c r="D184" s="209" t="s">
        <v>135</v>
      </c>
      <c r="E184" s="210" t="s">
        <v>22</v>
      </c>
      <c r="F184" s="211" t="s">
        <v>303</v>
      </c>
      <c r="G184" s="208"/>
      <c r="H184" s="212">
        <v>37.5</v>
      </c>
      <c r="I184" s="213"/>
      <c r="J184" s="208"/>
      <c r="K184" s="208"/>
      <c r="L184" s="214"/>
      <c r="M184" s="215"/>
      <c r="N184" s="216"/>
      <c r="O184" s="216"/>
      <c r="P184" s="216"/>
      <c r="Q184" s="216"/>
      <c r="R184" s="216"/>
      <c r="S184" s="216"/>
      <c r="T184" s="217"/>
      <c r="AT184" s="218" t="s">
        <v>135</v>
      </c>
      <c r="AU184" s="218" t="s">
        <v>83</v>
      </c>
      <c r="AV184" s="11" t="s">
        <v>83</v>
      </c>
      <c r="AW184" s="11" t="s">
        <v>137</v>
      </c>
      <c r="AX184" s="11" t="s">
        <v>24</v>
      </c>
      <c r="AY184" s="218" t="s">
        <v>124</v>
      </c>
    </row>
    <row r="185" spans="2:65" s="1" customFormat="1" ht="22.5" customHeight="1">
      <c r="B185" s="40"/>
      <c r="C185" s="245" t="s">
        <v>304</v>
      </c>
      <c r="D185" s="245" t="s">
        <v>292</v>
      </c>
      <c r="E185" s="246" t="s">
        <v>305</v>
      </c>
      <c r="F185" s="247" t="s">
        <v>306</v>
      </c>
      <c r="G185" s="248" t="s">
        <v>162</v>
      </c>
      <c r="H185" s="249">
        <v>38.063000000000002</v>
      </c>
      <c r="I185" s="250"/>
      <c r="J185" s="251">
        <f>ROUND(I185*H185,2)</f>
        <v>0</v>
      </c>
      <c r="K185" s="247" t="s">
        <v>130</v>
      </c>
      <c r="L185" s="252"/>
      <c r="M185" s="253" t="s">
        <v>22</v>
      </c>
      <c r="N185" s="254" t="s">
        <v>45</v>
      </c>
      <c r="O185" s="41"/>
      <c r="P185" s="201">
        <f>O185*H185</f>
        <v>0</v>
      </c>
      <c r="Q185" s="201">
        <v>4.8000000000000001E-4</v>
      </c>
      <c r="R185" s="201">
        <f>Q185*H185</f>
        <v>1.827024E-2</v>
      </c>
      <c r="S185" s="201">
        <v>0</v>
      </c>
      <c r="T185" s="202">
        <f>S185*H185</f>
        <v>0</v>
      </c>
      <c r="AR185" s="23" t="s">
        <v>172</v>
      </c>
      <c r="AT185" s="23" t="s">
        <v>292</v>
      </c>
      <c r="AU185" s="23" t="s">
        <v>83</v>
      </c>
      <c r="AY185" s="23" t="s">
        <v>124</v>
      </c>
      <c r="BE185" s="203">
        <f>IF(N185="základní",J185,0)</f>
        <v>0</v>
      </c>
      <c r="BF185" s="203">
        <f>IF(N185="snížená",J185,0)</f>
        <v>0</v>
      </c>
      <c r="BG185" s="203">
        <f>IF(N185="zákl. přenesená",J185,0)</f>
        <v>0</v>
      </c>
      <c r="BH185" s="203">
        <f>IF(N185="sníž. přenesená",J185,0)</f>
        <v>0</v>
      </c>
      <c r="BI185" s="203">
        <f>IF(N185="nulová",J185,0)</f>
        <v>0</v>
      </c>
      <c r="BJ185" s="23" t="s">
        <v>24</v>
      </c>
      <c r="BK185" s="203">
        <f>ROUND(I185*H185,2)</f>
        <v>0</v>
      </c>
      <c r="BL185" s="23" t="s">
        <v>131</v>
      </c>
      <c r="BM185" s="23" t="s">
        <v>307</v>
      </c>
    </row>
    <row r="186" spans="2:65" s="11" customFormat="1" ht="13.5">
      <c r="B186" s="207"/>
      <c r="C186" s="208"/>
      <c r="D186" s="209" t="s">
        <v>135</v>
      </c>
      <c r="E186" s="210" t="s">
        <v>22</v>
      </c>
      <c r="F186" s="211" t="s">
        <v>308</v>
      </c>
      <c r="G186" s="208"/>
      <c r="H186" s="212">
        <v>38.0625</v>
      </c>
      <c r="I186" s="213"/>
      <c r="J186" s="208"/>
      <c r="K186" s="208"/>
      <c r="L186" s="214"/>
      <c r="M186" s="215"/>
      <c r="N186" s="216"/>
      <c r="O186" s="216"/>
      <c r="P186" s="216"/>
      <c r="Q186" s="216"/>
      <c r="R186" s="216"/>
      <c r="S186" s="216"/>
      <c r="T186" s="217"/>
      <c r="AT186" s="218" t="s">
        <v>135</v>
      </c>
      <c r="AU186" s="218" t="s">
        <v>83</v>
      </c>
      <c r="AV186" s="11" t="s">
        <v>83</v>
      </c>
      <c r="AW186" s="11" t="s">
        <v>137</v>
      </c>
      <c r="AX186" s="11" t="s">
        <v>24</v>
      </c>
      <c r="AY186" s="218" t="s">
        <v>124</v>
      </c>
    </row>
    <row r="187" spans="2:65" s="1" customFormat="1" ht="44.25" customHeight="1">
      <c r="B187" s="40"/>
      <c r="C187" s="245" t="s">
        <v>309</v>
      </c>
      <c r="D187" s="245" t="s">
        <v>292</v>
      </c>
      <c r="E187" s="246" t="s">
        <v>310</v>
      </c>
      <c r="F187" s="247" t="s">
        <v>311</v>
      </c>
      <c r="G187" s="248" t="s">
        <v>273</v>
      </c>
      <c r="H187" s="249">
        <v>2.6949999999999998</v>
      </c>
      <c r="I187" s="250"/>
      <c r="J187" s="251">
        <f>ROUND(I187*H187,2)</f>
        <v>0</v>
      </c>
      <c r="K187" s="247" t="s">
        <v>130</v>
      </c>
      <c r="L187" s="252"/>
      <c r="M187" s="253" t="s">
        <v>22</v>
      </c>
      <c r="N187" s="254" t="s">
        <v>45</v>
      </c>
      <c r="O187" s="41"/>
      <c r="P187" s="201">
        <f>O187*H187</f>
        <v>0</v>
      </c>
      <c r="Q187" s="201">
        <v>1</v>
      </c>
      <c r="R187" s="201">
        <f>Q187*H187</f>
        <v>2.6949999999999998</v>
      </c>
      <c r="S187" s="201">
        <v>0</v>
      </c>
      <c r="T187" s="202">
        <f>S187*H187</f>
        <v>0</v>
      </c>
      <c r="AR187" s="23" t="s">
        <v>172</v>
      </c>
      <c r="AT187" s="23" t="s">
        <v>292</v>
      </c>
      <c r="AU187" s="23" t="s">
        <v>83</v>
      </c>
      <c r="AY187" s="23" t="s">
        <v>124</v>
      </c>
      <c r="BE187" s="203">
        <f>IF(N187="základní",J187,0)</f>
        <v>0</v>
      </c>
      <c r="BF187" s="203">
        <f>IF(N187="snížená",J187,0)</f>
        <v>0</v>
      </c>
      <c r="BG187" s="203">
        <f>IF(N187="zákl. přenesená",J187,0)</f>
        <v>0</v>
      </c>
      <c r="BH187" s="203">
        <f>IF(N187="sníž. přenesená",J187,0)</f>
        <v>0</v>
      </c>
      <c r="BI187" s="203">
        <f>IF(N187="nulová",J187,0)</f>
        <v>0</v>
      </c>
      <c r="BJ187" s="23" t="s">
        <v>24</v>
      </c>
      <c r="BK187" s="203">
        <f>ROUND(I187*H187,2)</f>
        <v>0</v>
      </c>
      <c r="BL187" s="23" t="s">
        <v>131</v>
      </c>
      <c r="BM187" s="23" t="s">
        <v>312</v>
      </c>
    </row>
    <row r="188" spans="2:65" s="12" customFormat="1" ht="13.5">
      <c r="B188" s="220"/>
      <c r="C188" s="221"/>
      <c r="D188" s="204" t="s">
        <v>135</v>
      </c>
      <c r="E188" s="222" t="s">
        <v>22</v>
      </c>
      <c r="F188" s="223" t="s">
        <v>253</v>
      </c>
      <c r="G188" s="221"/>
      <c r="H188" s="224" t="s">
        <v>22</v>
      </c>
      <c r="I188" s="225"/>
      <c r="J188" s="221"/>
      <c r="K188" s="221"/>
      <c r="L188" s="226"/>
      <c r="M188" s="227"/>
      <c r="N188" s="228"/>
      <c r="O188" s="228"/>
      <c r="P188" s="228"/>
      <c r="Q188" s="228"/>
      <c r="R188" s="228"/>
      <c r="S188" s="228"/>
      <c r="T188" s="229"/>
      <c r="AT188" s="230" t="s">
        <v>135</v>
      </c>
      <c r="AU188" s="230" t="s">
        <v>83</v>
      </c>
      <c r="AV188" s="12" t="s">
        <v>24</v>
      </c>
      <c r="AW188" s="12" t="s">
        <v>137</v>
      </c>
      <c r="AX188" s="12" t="s">
        <v>74</v>
      </c>
      <c r="AY188" s="230" t="s">
        <v>124</v>
      </c>
    </row>
    <row r="189" spans="2:65" s="12" customFormat="1" ht="13.5">
      <c r="B189" s="220"/>
      <c r="C189" s="221"/>
      <c r="D189" s="204" t="s">
        <v>135</v>
      </c>
      <c r="E189" s="222" t="s">
        <v>22</v>
      </c>
      <c r="F189" s="223" t="s">
        <v>313</v>
      </c>
      <c r="G189" s="221"/>
      <c r="H189" s="224" t="s">
        <v>22</v>
      </c>
      <c r="I189" s="225"/>
      <c r="J189" s="221"/>
      <c r="K189" s="221"/>
      <c r="L189" s="226"/>
      <c r="M189" s="227"/>
      <c r="N189" s="228"/>
      <c r="O189" s="228"/>
      <c r="P189" s="228"/>
      <c r="Q189" s="228"/>
      <c r="R189" s="228"/>
      <c r="S189" s="228"/>
      <c r="T189" s="229"/>
      <c r="AT189" s="230" t="s">
        <v>135</v>
      </c>
      <c r="AU189" s="230" t="s">
        <v>83</v>
      </c>
      <c r="AV189" s="12" t="s">
        <v>24</v>
      </c>
      <c r="AW189" s="12" t="s">
        <v>137</v>
      </c>
      <c r="AX189" s="12" t="s">
        <v>74</v>
      </c>
      <c r="AY189" s="230" t="s">
        <v>124</v>
      </c>
    </row>
    <row r="190" spans="2:65" s="11" customFormat="1" ht="13.5">
      <c r="B190" s="207"/>
      <c r="C190" s="208"/>
      <c r="D190" s="204" t="s">
        <v>135</v>
      </c>
      <c r="E190" s="231" t="s">
        <v>22</v>
      </c>
      <c r="F190" s="232" t="s">
        <v>314</v>
      </c>
      <c r="G190" s="208"/>
      <c r="H190" s="233">
        <v>2.6945000000000001</v>
      </c>
      <c r="I190" s="213"/>
      <c r="J190" s="208"/>
      <c r="K190" s="208"/>
      <c r="L190" s="214"/>
      <c r="M190" s="215"/>
      <c r="N190" s="216"/>
      <c r="O190" s="216"/>
      <c r="P190" s="216"/>
      <c r="Q190" s="216"/>
      <c r="R190" s="216"/>
      <c r="S190" s="216"/>
      <c r="T190" s="217"/>
      <c r="AT190" s="218" t="s">
        <v>135</v>
      </c>
      <c r="AU190" s="218" t="s">
        <v>83</v>
      </c>
      <c r="AV190" s="11" t="s">
        <v>83</v>
      </c>
      <c r="AW190" s="11" t="s">
        <v>137</v>
      </c>
      <c r="AX190" s="11" t="s">
        <v>74</v>
      </c>
      <c r="AY190" s="218" t="s">
        <v>124</v>
      </c>
    </row>
    <row r="191" spans="2:65" s="13" customFormat="1" ht="13.5">
      <c r="B191" s="234"/>
      <c r="C191" s="235"/>
      <c r="D191" s="204" t="s">
        <v>135</v>
      </c>
      <c r="E191" s="255" t="s">
        <v>22</v>
      </c>
      <c r="F191" s="256" t="s">
        <v>180</v>
      </c>
      <c r="G191" s="235"/>
      <c r="H191" s="257">
        <v>2.6945000000000001</v>
      </c>
      <c r="I191" s="239"/>
      <c r="J191" s="235"/>
      <c r="K191" s="235"/>
      <c r="L191" s="240"/>
      <c r="M191" s="241"/>
      <c r="N191" s="242"/>
      <c r="O191" s="242"/>
      <c r="P191" s="242"/>
      <c r="Q191" s="242"/>
      <c r="R191" s="242"/>
      <c r="S191" s="242"/>
      <c r="T191" s="243"/>
      <c r="AT191" s="244" t="s">
        <v>135</v>
      </c>
      <c r="AU191" s="244" t="s">
        <v>83</v>
      </c>
      <c r="AV191" s="13" t="s">
        <v>131</v>
      </c>
      <c r="AW191" s="13" t="s">
        <v>137</v>
      </c>
      <c r="AX191" s="13" t="s">
        <v>24</v>
      </c>
      <c r="AY191" s="244" t="s">
        <v>124</v>
      </c>
    </row>
    <row r="192" spans="2:65" s="10" customFormat="1" ht="29.85" customHeight="1">
      <c r="B192" s="175"/>
      <c r="C192" s="176"/>
      <c r="D192" s="189" t="s">
        <v>73</v>
      </c>
      <c r="E192" s="190" t="s">
        <v>131</v>
      </c>
      <c r="F192" s="190" t="s">
        <v>315</v>
      </c>
      <c r="G192" s="176"/>
      <c r="H192" s="176"/>
      <c r="I192" s="179"/>
      <c r="J192" s="191">
        <f>BK192</f>
        <v>0</v>
      </c>
      <c r="K192" s="176"/>
      <c r="L192" s="181"/>
      <c r="M192" s="182"/>
      <c r="N192" s="183"/>
      <c r="O192" s="183"/>
      <c r="P192" s="184">
        <f>SUM(P193:P198)</f>
        <v>0</v>
      </c>
      <c r="Q192" s="183"/>
      <c r="R192" s="184">
        <f>SUM(R193:R198)</f>
        <v>7.3494229899999999</v>
      </c>
      <c r="S192" s="183"/>
      <c r="T192" s="185">
        <f>SUM(T193:T198)</f>
        <v>0</v>
      </c>
      <c r="AR192" s="186" t="s">
        <v>24</v>
      </c>
      <c r="AT192" s="187" t="s">
        <v>73</v>
      </c>
      <c r="AU192" s="187" t="s">
        <v>24</v>
      </c>
      <c r="AY192" s="186" t="s">
        <v>124</v>
      </c>
      <c r="BK192" s="188">
        <f>SUM(BK193:BK198)</f>
        <v>0</v>
      </c>
    </row>
    <row r="193" spans="2:65" s="1" customFormat="1" ht="31.5" customHeight="1">
      <c r="B193" s="40"/>
      <c r="C193" s="192" t="s">
        <v>316</v>
      </c>
      <c r="D193" s="192" t="s">
        <v>126</v>
      </c>
      <c r="E193" s="193" t="s">
        <v>317</v>
      </c>
      <c r="F193" s="194" t="s">
        <v>318</v>
      </c>
      <c r="G193" s="195" t="s">
        <v>175</v>
      </c>
      <c r="H193" s="196">
        <v>3.887</v>
      </c>
      <c r="I193" s="197"/>
      <c r="J193" s="198">
        <f>ROUND(I193*H193,2)</f>
        <v>0</v>
      </c>
      <c r="K193" s="194" t="s">
        <v>130</v>
      </c>
      <c r="L193" s="60"/>
      <c r="M193" s="199" t="s">
        <v>22</v>
      </c>
      <c r="N193" s="200" t="s">
        <v>45</v>
      </c>
      <c r="O193" s="41"/>
      <c r="P193" s="201">
        <f>O193*H193</f>
        <v>0</v>
      </c>
      <c r="Q193" s="201">
        <v>1.8907700000000001</v>
      </c>
      <c r="R193" s="201">
        <f>Q193*H193</f>
        <v>7.3494229899999999</v>
      </c>
      <c r="S193" s="201">
        <v>0</v>
      </c>
      <c r="T193" s="202">
        <f>S193*H193</f>
        <v>0</v>
      </c>
      <c r="AR193" s="23" t="s">
        <v>131</v>
      </c>
      <c r="AT193" s="23" t="s">
        <v>126</v>
      </c>
      <c r="AU193" s="23" t="s">
        <v>83</v>
      </c>
      <c r="AY193" s="23" t="s">
        <v>124</v>
      </c>
      <c r="BE193" s="203">
        <f>IF(N193="základní",J193,0)</f>
        <v>0</v>
      </c>
      <c r="BF193" s="203">
        <f>IF(N193="snížená",J193,0)</f>
        <v>0</v>
      </c>
      <c r="BG193" s="203">
        <f>IF(N193="zákl. přenesená",J193,0)</f>
        <v>0</v>
      </c>
      <c r="BH193" s="203">
        <f>IF(N193="sníž. přenesená",J193,0)</f>
        <v>0</v>
      </c>
      <c r="BI193" s="203">
        <f>IF(N193="nulová",J193,0)</f>
        <v>0</v>
      </c>
      <c r="BJ193" s="23" t="s">
        <v>24</v>
      </c>
      <c r="BK193" s="203">
        <f>ROUND(I193*H193,2)</f>
        <v>0</v>
      </c>
      <c r="BL193" s="23" t="s">
        <v>131</v>
      </c>
      <c r="BM193" s="23" t="s">
        <v>319</v>
      </c>
    </row>
    <row r="194" spans="2:65" s="1" customFormat="1" ht="54">
      <c r="B194" s="40"/>
      <c r="C194" s="62"/>
      <c r="D194" s="204" t="s">
        <v>133</v>
      </c>
      <c r="E194" s="62"/>
      <c r="F194" s="205" t="s">
        <v>320</v>
      </c>
      <c r="G194" s="62"/>
      <c r="H194" s="62"/>
      <c r="I194" s="162"/>
      <c r="J194" s="62"/>
      <c r="K194" s="62"/>
      <c r="L194" s="60"/>
      <c r="M194" s="206"/>
      <c r="N194" s="41"/>
      <c r="O194" s="41"/>
      <c r="P194" s="41"/>
      <c r="Q194" s="41"/>
      <c r="R194" s="41"/>
      <c r="S194" s="41"/>
      <c r="T194" s="77"/>
      <c r="AT194" s="23" t="s">
        <v>133</v>
      </c>
      <c r="AU194" s="23" t="s">
        <v>83</v>
      </c>
    </row>
    <row r="195" spans="2:65" s="12" customFormat="1" ht="13.5">
      <c r="B195" s="220"/>
      <c r="C195" s="221"/>
      <c r="D195" s="204" t="s">
        <v>135</v>
      </c>
      <c r="E195" s="222" t="s">
        <v>22</v>
      </c>
      <c r="F195" s="223" t="s">
        <v>253</v>
      </c>
      <c r="G195" s="221"/>
      <c r="H195" s="224" t="s">
        <v>22</v>
      </c>
      <c r="I195" s="225"/>
      <c r="J195" s="221"/>
      <c r="K195" s="221"/>
      <c r="L195" s="226"/>
      <c r="M195" s="227"/>
      <c r="N195" s="228"/>
      <c r="O195" s="228"/>
      <c r="P195" s="228"/>
      <c r="Q195" s="228"/>
      <c r="R195" s="228"/>
      <c r="S195" s="228"/>
      <c r="T195" s="229"/>
      <c r="AT195" s="230" t="s">
        <v>135</v>
      </c>
      <c r="AU195" s="230" t="s">
        <v>83</v>
      </c>
      <c r="AV195" s="12" t="s">
        <v>24</v>
      </c>
      <c r="AW195" s="12" t="s">
        <v>137</v>
      </c>
      <c r="AX195" s="12" t="s">
        <v>74</v>
      </c>
      <c r="AY195" s="230" t="s">
        <v>124</v>
      </c>
    </row>
    <row r="196" spans="2:65" s="12" customFormat="1" ht="13.5">
      <c r="B196" s="220"/>
      <c r="C196" s="221"/>
      <c r="D196" s="204" t="s">
        <v>135</v>
      </c>
      <c r="E196" s="222" t="s">
        <v>22</v>
      </c>
      <c r="F196" s="223" t="s">
        <v>321</v>
      </c>
      <c r="G196" s="221"/>
      <c r="H196" s="224" t="s">
        <v>22</v>
      </c>
      <c r="I196" s="225"/>
      <c r="J196" s="221"/>
      <c r="K196" s="221"/>
      <c r="L196" s="226"/>
      <c r="M196" s="227"/>
      <c r="N196" s="228"/>
      <c r="O196" s="228"/>
      <c r="P196" s="228"/>
      <c r="Q196" s="228"/>
      <c r="R196" s="228"/>
      <c r="S196" s="228"/>
      <c r="T196" s="229"/>
      <c r="AT196" s="230" t="s">
        <v>135</v>
      </c>
      <c r="AU196" s="230" t="s">
        <v>83</v>
      </c>
      <c r="AV196" s="12" t="s">
        <v>24</v>
      </c>
      <c r="AW196" s="12" t="s">
        <v>137</v>
      </c>
      <c r="AX196" s="12" t="s">
        <v>74</v>
      </c>
      <c r="AY196" s="230" t="s">
        <v>124</v>
      </c>
    </row>
    <row r="197" spans="2:65" s="11" customFormat="1" ht="13.5">
      <c r="B197" s="207"/>
      <c r="C197" s="208"/>
      <c r="D197" s="204" t="s">
        <v>135</v>
      </c>
      <c r="E197" s="231" t="s">
        <v>22</v>
      </c>
      <c r="F197" s="232" t="s">
        <v>322</v>
      </c>
      <c r="G197" s="208"/>
      <c r="H197" s="233">
        <v>3.887</v>
      </c>
      <c r="I197" s="213"/>
      <c r="J197" s="208"/>
      <c r="K197" s="208"/>
      <c r="L197" s="214"/>
      <c r="M197" s="215"/>
      <c r="N197" s="216"/>
      <c r="O197" s="216"/>
      <c r="P197" s="216"/>
      <c r="Q197" s="216"/>
      <c r="R197" s="216"/>
      <c r="S197" s="216"/>
      <c r="T197" s="217"/>
      <c r="AT197" s="218" t="s">
        <v>135</v>
      </c>
      <c r="AU197" s="218" t="s">
        <v>83</v>
      </c>
      <c r="AV197" s="11" t="s">
        <v>83</v>
      </c>
      <c r="AW197" s="11" t="s">
        <v>137</v>
      </c>
      <c r="AX197" s="11" t="s">
        <v>74</v>
      </c>
      <c r="AY197" s="218" t="s">
        <v>124</v>
      </c>
    </row>
    <row r="198" spans="2:65" s="13" customFormat="1" ht="13.5">
      <c r="B198" s="234"/>
      <c r="C198" s="235"/>
      <c r="D198" s="204" t="s">
        <v>135</v>
      </c>
      <c r="E198" s="255" t="s">
        <v>22</v>
      </c>
      <c r="F198" s="256" t="s">
        <v>180</v>
      </c>
      <c r="G198" s="235"/>
      <c r="H198" s="257">
        <v>3.887</v>
      </c>
      <c r="I198" s="239"/>
      <c r="J198" s="235"/>
      <c r="K198" s="235"/>
      <c r="L198" s="240"/>
      <c r="M198" s="241"/>
      <c r="N198" s="242"/>
      <c r="O198" s="242"/>
      <c r="P198" s="242"/>
      <c r="Q198" s="242"/>
      <c r="R198" s="242"/>
      <c r="S198" s="242"/>
      <c r="T198" s="243"/>
      <c r="AT198" s="244" t="s">
        <v>135</v>
      </c>
      <c r="AU198" s="244" t="s">
        <v>83</v>
      </c>
      <c r="AV198" s="13" t="s">
        <v>131</v>
      </c>
      <c r="AW198" s="13" t="s">
        <v>137</v>
      </c>
      <c r="AX198" s="13" t="s">
        <v>24</v>
      </c>
      <c r="AY198" s="244" t="s">
        <v>124</v>
      </c>
    </row>
    <row r="199" spans="2:65" s="10" customFormat="1" ht="29.85" customHeight="1">
      <c r="B199" s="175"/>
      <c r="C199" s="176"/>
      <c r="D199" s="189" t="s">
        <v>73</v>
      </c>
      <c r="E199" s="190" t="s">
        <v>153</v>
      </c>
      <c r="F199" s="190" t="s">
        <v>323</v>
      </c>
      <c r="G199" s="176"/>
      <c r="H199" s="176"/>
      <c r="I199" s="179"/>
      <c r="J199" s="191">
        <f>BK199</f>
        <v>0</v>
      </c>
      <c r="K199" s="176"/>
      <c r="L199" s="181"/>
      <c r="M199" s="182"/>
      <c r="N199" s="183"/>
      <c r="O199" s="183"/>
      <c r="P199" s="184">
        <f>SUM(P200:P216)</f>
        <v>0</v>
      </c>
      <c r="Q199" s="183"/>
      <c r="R199" s="184">
        <f>SUM(R200:R216)</f>
        <v>0.51513750000000003</v>
      </c>
      <c r="S199" s="183"/>
      <c r="T199" s="185">
        <f>SUM(T200:T216)</f>
        <v>0</v>
      </c>
      <c r="AR199" s="186" t="s">
        <v>24</v>
      </c>
      <c r="AT199" s="187" t="s">
        <v>73</v>
      </c>
      <c r="AU199" s="187" t="s">
        <v>24</v>
      </c>
      <c r="AY199" s="186" t="s">
        <v>124</v>
      </c>
      <c r="BK199" s="188">
        <f>SUM(BK200:BK216)</f>
        <v>0</v>
      </c>
    </row>
    <row r="200" spans="2:65" s="1" customFormat="1" ht="22.5" customHeight="1">
      <c r="B200" s="40"/>
      <c r="C200" s="192" t="s">
        <v>324</v>
      </c>
      <c r="D200" s="192" t="s">
        <v>126</v>
      </c>
      <c r="E200" s="193" t="s">
        <v>325</v>
      </c>
      <c r="F200" s="194" t="s">
        <v>326</v>
      </c>
      <c r="G200" s="195" t="s">
        <v>129</v>
      </c>
      <c r="H200" s="196">
        <v>38.869999999999997</v>
      </c>
      <c r="I200" s="197"/>
      <c r="J200" s="198">
        <f>ROUND(I200*H200,2)</f>
        <v>0</v>
      </c>
      <c r="K200" s="194" t="s">
        <v>22</v>
      </c>
      <c r="L200" s="60"/>
      <c r="M200" s="199" t="s">
        <v>22</v>
      </c>
      <c r="N200" s="200" t="s">
        <v>45</v>
      </c>
      <c r="O200" s="41"/>
      <c r="P200" s="201">
        <f>O200*H200</f>
        <v>0</v>
      </c>
      <c r="Q200" s="201">
        <v>0</v>
      </c>
      <c r="R200" s="201">
        <f>Q200*H200</f>
        <v>0</v>
      </c>
      <c r="S200" s="201">
        <v>0</v>
      </c>
      <c r="T200" s="202">
        <f>S200*H200</f>
        <v>0</v>
      </c>
      <c r="AR200" s="23" t="s">
        <v>131</v>
      </c>
      <c r="AT200" s="23" t="s">
        <v>126</v>
      </c>
      <c r="AU200" s="23" t="s">
        <v>83</v>
      </c>
      <c r="AY200" s="23" t="s">
        <v>124</v>
      </c>
      <c r="BE200" s="203">
        <f>IF(N200="základní",J200,0)</f>
        <v>0</v>
      </c>
      <c r="BF200" s="203">
        <f>IF(N200="snížená",J200,0)</f>
        <v>0</v>
      </c>
      <c r="BG200" s="203">
        <f>IF(N200="zákl. přenesená",J200,0)</f>
        <v>0</v>
      </c>
      <c r="BH200" s="203">
        <f>IF(N200="sníž. přenesená",J200,0)</f>
        <v>0</v>
      </c>
      <c r="BI200" s="203">
        <f>IF(N200="nulová",J200,0)</f>
        <v>0</v>
      </c>
      <c r="BJ200" s="23" t="s">
        <v>24</v>
      </c>
      <c r="BK200" s="203">
        <f>ROUND(I200*H200,2)</f>
        <v>0</v>
      </c>
      <c r="BL200" s="23" t="s">
        <v>131</v>
      </c>
      <c r="BM200" s="23" t="s">
        <v>327</v>
      </c>
    </row>
    <row r="201" spans="2:65" s="11" customFormat="1" ht="13.5">
      <c r="B201" s="207"/>
      <c r="C201" s="208"/>
      <c r="D201" s="209" t="s">
        <v>135</v>
      </c>
      <c r="E201" s="210" t="s">
        <v>22</v>
      </c>
      <c r="F201" s="211" t="s">
        <v>328</v>
      </c>
      <c r="G201" s="208"/>
      <c r="H201" s="212">
        <v>38.869999999999997</v>
      </c>
      <c r="I201" s="213"/>
      <c r="J201" s="208"/>
      <c r="K201" s="208"/>
      <c r="L201" s="214"/>
      <c r="M201" s="215"/>
      <c r="N201" s="216"/>
      <c r="O201" s="216"/>
      <c r="P201" s="216"/>
      <c r="Q201" s="216"/>
      <c r="R201" s="216"/>
      <c r="S201" s="216"/>
      <c r="T201" s="217"/>
      <c r="AT201" s="218" t="s">
        <v>135</v>
      </c>
      <c r="AU201" s="218" t="s">
        <v>83</v>
      </c>
      <c r="AV201" s="11" t="s">
        <v>83</v>
      </c>
      <c r="AW201" s="11" t="s">
        <v>137</v>
      </c>
      <c r="AX201" s="11" t="s">
        <v>24</v>
      </c>
      <c r="AY201" s="218" t="s">
        <v>124</v>
      </c>
    </row>
    <row r="202" spans="2:65" s="1" customFormat="1" ht="31.5" customHeight="1">
      <c r="B202" s="40"/>
      <c r="C202" s="192" t="s">
        <v>329</v>
      </c>
      <c r="D202" s="192" t="s">
        <v>126</v>
      </c>
      <c r="E202" s="193" t="s">
        <v>330</v>
      </c>
      <c r="F202" s="194" t="s">
        <v>331</v>
      </c>
      <c r="G202" s="195" t="s">
        <v>129</v>
      </c>
      <c r="H202" s="196">
        <v>71.25</v>
      </c>
      <c r="I202" s="197"/>
      <c r="J202" s="198">
        <f>ROUND(I202*H202,2)</f>
        <v>0</v>
      </c>
      <c r="K202" s="194" t="s">
        <v>130</v>
      </c>
      <c r="L202" s="60"/>
      <c r="M202" s="199" t="s">
        <v>22</v>
      </c>
      <c r="N202" s="200" t="s">
        <v>45</v>
      </c>
      <c r="O202" s="41"/>
      <c r="P202" s="201">
        <f>O202*H202</f>
        <v>0</v>
      </c>
      <c r="Q202" s="201">
        <v>0</v>
      </c>
      <c r="R202" s="201">
        <f>Q202*H202</f>
        <v>0</v>
      </c>
      <c r="S202" s="201">
        <v>0</v>
      </c>
      <c r="T202" s="202">
        <f>S202*H202</f>
        <v>0</v>
      </c>
      <c r="AR202" s="23" t="s">
        <v>131</v>
      </c>
      <c r="AT202" s="23" t="s">
        <v>126</v>
      </c>
      <c r="AU202" s="23" t="s">
        <v>83</v>
      </c>
      <c r="AY202" s="23" t="s">
        <v>124</v>
      </c>
      <c r="BE202" s="203">
        <f>IF(N202="základní",J202,0)</f>
        <v>0</v>
      </c>
      <c r="BF202" s="203">
        <f>IF(N202="snížená",J202,0)</f>
        <v>0</v>
      </c>
      <c r="BG202" s="203">
        <f>IF(N202="zákl. přenesená",J202,0)</f>
        <v>0</v>
      </c>
      <c r="BH202" s="203">
        <f>IF(N202="sníž. přenesená",J202,0)</f>
        <v>0</v>
      </c>
      <c r="BI202" s="203">
        <f>IF(N202="nulová",J202,0)</f>
        <v>0</v>
      </c>
      <c r="BJ202" s="23" t="s">
        <v>24</v>
      </c>
      <c r="BK202" s="203">
        <f>ROUND(I202*H202,2)</f>
        <v>0</v>
      </c>
      <c r="BL202" s="23" t="s">
        <v>131</v>
      </c>
      <c r="BM202" s="23" t="s">
        <v>332</v>
      </c>
    </row>
    <row r="203" spans="2:65" s="1" customFormat="1" ht="27">
      <c r="B203" s="40"/>
      <c r="C203" s="62"/>
      <c r="D203" s="204" t="s">
        <v>133</v>
      </c>
      <c r="E203" s="62"/>
      <c r="F203" s="205" t="s">
        <v>333</v>
      </c>
      <c r="G203" s="62"/>
      <c r="H203" s="62"/>
      <c r="I203" s="162"/>
      <c r="J203" s="62"/>
      <c r="K203" s="62"/>
      <c r="L203" s="60"/>
      <c r="M203" s="206"/>
      <c r="N203" s="41"/>
      <c r="O203" s="41"/>
      <c r="P203" s="41"/>
      <c r="Q203" s="41"/>
      <c r="R203" s="41"/>
      <c r="S203" s="41"/>
      <c r="T203" s="77"/>
      <c r="AT203" s="23" t="s">
        <v>133</v>
      </c>
      <c r="AU203" s="23" t="s">
        <v>83</v>
      </c>
    </row>
    <row r="204" spans="2:65" s="11" customFormat="1" ht="13.5">
      <c r="B204" s="207"/>
      <c r="C204" s="208"/>
      <c r="D204" s="209" t="s">
        <v>135</v>
      </c>
      <c r="E204" s="210" t="s">
        <v>22</v>
      </c>
      <c r="F204" s="211" t="s">
        <v>334</v>
      </c>
      <c r="G204" s="208"/>
      <c r="H204" s="212">
        <v>71.25</v>
      </c>
      <c r="I204" s="213"/>
      <c r="J204" s="208"/>
      <c r="K204" s="208"/>
      <c r="L204" s="214"/>
      <c r="M204" s="215"/>
      <c r="N204" s="216"/>
      <c r="O204" s="216"/>
      <c r="P204" s="216"/>
      <c r="Q204" s="216"/>
      <c r="R204" s="216"/>
      <c r="S204" s="216"/>
      <c r="T204" s="217"/>
      <c r="AT204" s="218" t="s">
        <v>135</v>
      </c>
      <c r="AU204" s="218" t="s">
        <v>83</v>
      </c>
      <c r="AV204" s="11" t="s">
        <v>83</v>
      </c>
      <c r="AW204" s="11" t="s">
        <v>137</v>
      </c>
      <c r="AX204" s="11" t="s">
        <v>24</v>
      </c>
      <c r="AY204" s="218" t="s">
        <v>124</v>
      </c>
    </row>
    <row r="205" spans="2:65" s="1" customFormat="1" ht="31.5" customHeight="1">
      <c r="B205" s="40"/>
      <c r="C205" s="192" t="s">
        <v>335</v>
      </c>
      <c r="D205" s="192" t="s">
        <v>126</v>
      </c>
      <c r="E205" s="193" t="s">
        <v>336</v>
      </c>
      <c r="F205" s="194" t="s">
        <v>337</v>
      </c>
      <c r="G205" s="195" t="s">
        <v>129</v>
      </c>
      <c r="H205" s="196">
        <v>71.25</v>
      </c>
      <c r="I205" s="197"/>
      <c r="J205" s="198">
        <f>ROUND(I205*H205,2)</f>
        <v>0</v>
      </c>
      <c r="K205" s="194" t="s">
        <v>130</v>
      </c>
      <c r="L205" s="60"/>
      <c r="M205" s="199" t="s">
        <v>22</v>
      </c>
      <c r="N205" s="200" t="s">
        <v>45</v>
      </c>
      <c r="O205" s="41"/>
      <c r="P205" s="201">
        <f>O205*H205</f>
        <v>0</v>
      </c>
      <c r="Q205" s="201">
        <v>6.0099999999999997E-3</v>
      </c>
      <c r="R205" s="201">
        <f>Q205*H205</f>
        <v>0.4282125</v>
      </c>
      <c r="S205" s="201">
        <v>0</v>
      </c>
      <c r="T205" s="202">
        <f>S205*H205</f>
        <v>0</v>
      </c>
      <c r="AR205" s="23" t="s">
        <v>131</v>
      </c>
      <c r="AT205" s="23" t="s">
        <v>126</v>
      </c>
      <c r="AU205" s="23" t="s">
        <v>83</v>
      </c>
      <c r="AY205" s="23" t="s">
        <v>124</v>
      </c>
      <c r="BE205" s="203">
        <f>IF(N205="základní",J205,0)</f>
        <v>0</v>
      </c>
      <c r="BF205" s="203">
        <f>IF(N205="snížená",J205,0)</f>
        <v>0</v>
      </c>
      <c r="BG205" s="203">
        <f>IF(N205="zákl. přenesená",J205,0)</f>
        <v>0</v>
      </c>
      <c r="BH205" s="203">
        <f>IF(N205="sníž. přenesená",J205,0)</f>
        <v>0</v>
      </c>
      <c r="BI205" s="203">
        <f>IF(N205="nulová",J205,0)</f>
        <v>0</v>
      </c>
      <c r="BJ205" s="23" t="s">
        <v>24</v>
      </c>
      <c r="BK205" s="203">
        <f>ROUND(I205*H205,2)</f>
        <v>0</v>
      </c>
      <c r="BL205" s="23" t="s">
        <v>131</v>
      </c>
      <c r="BM205" s="23" t="s">
        <v>338</v>
      </c>
    </row>
    <row r="206" spans="2:65" s="11" customFormat="1" ht="13.5">
      <c r="B206" s="207"/>
      <c r="C206" s="208"/>
      <c r="D206" s="204" t="s">
        <v>135</v>
      </c>
      <c r="E206" s="231" t="s">
        <v>22</v>
      </c>
      <c r="F206" s="232" t="s">
        <v>339</v>
      </c>
      <c r="G206" s="208"/>
      <c r="H206" s="233">
        <v>71.25</v>
      </c>
      <c r="I206" s="213"/>
      <c r="J206" s="208"/>
      <c r="K206" s="208"/>
      <c r="L206" s="214"/>
      <c r="M206" s="215"/>
      <c r="N206" s="216"/>
      <c r="O206" s="216"/>
      <c r="P206" s="216"/>
      <c r="Q206" s="216"/>
      <c r="R206" s="216"/>
      <c r="S206" s="216"/>
      <c r="T206" s="217"/>
      <c r="AT206" s="218" t="s">
        <v>135</v>
      </c>
      <c r="AU206" s="218" t="s">
        <v>83</v>
      </c>
      <c r="AV206" s="11" t="s">
        <v>83</v>
      </c>
      <c r="AW206" s="11" t="s">
        <v>137</v>
      </c>
      <c r="AX206" s="11" t="s">
        <v>74</v>
      </c>
      <c r="AY206" s="218" t="s">
        <v>124</v>
      </c>
    </row>
    <row r="207" spans="2:65" s="13" customFormat="1" ht="13.5">
      <c r="B207" s="234"/>
      <c r="C207" s="235"/>
      <c r="D207" s="209" t="s">
        <v>135</v>
      </c>
      <c r="E207" s="236" t="s">
        <v>22</v>
      </c>
      <c r="F207" s="237" t="s">
        <v>180</v>
      </c>
      <c r="G207" s="235"/>
      <c r="H207" s="238">
        <v>71.25</v>
      </c>
      <c r="I207" s="239"/>
      <c r="J207" s="235"/>
      <c r="K207" s="235"/>
      <c r="L207" s="240"/>
      <c r="M207" s="241"/>
      <c r="N207" s="242"/>
      <c r="O207" s="242"/>
      <c r="P207" s="242"/>
      <c r="Q207" s="242"/>
      <c r="R207" s="242"/>
      <c r="S207" s="242"/>
      <c r="T207" s="243"/>
      <c r="AT207" s="244" t="s">
        <v>135</v>
      </c>
      <c r="AU207" s="244" t="s">
        <v>83</v>
      </c>
      <c r="AV207" s="13" t="s">
        <v>131</v>
      </c>
      <c r="AW207" s="13" t="s">
        <v>137</v>
      </c>
      <c r="AX207" s="13" t="s">
        <v>24</v>
      </c>
      <c r="AY207" s="244" t="s">
        <v>124</v>
      </c>
    </row>
    <row r="208" spans="2:65" s="1" customFormat="1" ht="31.5" customHeight="1">
      <c r="B208" s="40"/>
      <c r="C208" s="192" t="s">
        <v>340</v>
      </c>
      <c r="D208" s="192" t="s">
        <v>126</v>
      </c>
      <c r="E208" s="193" t="s">
        <v>341</v>
      </c>
      <c r="F208" s="194" t="s">
        <v>342</v>
      </c>
      <c r="G208" s="195" t="s">
        <v>129</v>
      </c>
      <c r="H208" s="196">
        <v>142.5</v>
      </c>
      <c r="I208" s="197"/>
      <c r="J208" s="198">
        <f>ROUND(I208*H208,2)</f>
        <v>0</v>
      </c>
      <c r="K208" s="194" t="s">
        <v>130</v>
      </c>
      <c r="L208" s="60"/>
      <c r="M208" s="199" t="s">
        <v>22</v>
      </c>
      <c r="N208" s="200" t="s">
        <v>45</v>
      </c>
      <c r="O208" s="41"/>
      <c r="P208" s="201">
        <f>O208*H208</f>
        <v>0</v>
      </c>
      <c r="Q208" s="201">
        <v>6.0999999999999997E-4</v>
      </c>
      <c r="R208" s="201">
        <f>Q208*H208</f>
        <v>8.6925000000000002E-2</v>
      </c>
      <c r="S208" s="201">
        <v>0</v>
      </c>
      <c r="T208" s="202">
        <f>S208*H208</f>
        <v>0</v>
      </c>
      <c r="AR208" s="23" t="s">
        <v>131</v>
      </c>
      <c r="AT208" s="23" t="s">
        <v>126</v>
      </c>
      <c r="AU208" s="23" t="s">
        <v>83</v>
      </c>
      <c r="AY208" s="23" t="s">
        <v>124</v>
      </c>
      <c r="BE208" s="203">
        <f>IF(N208="základní",J208,0)</f>
        <v>0</v>
      </c>
      <c r="BF208" s="203">
        <f>IF(N208="snížená",J208,0)</f>
        <v>0</v>
      </c>
      <c r="BG208" s="203">
        <f>IF(N208="zákl. přenesená",J208,0)</f>
        <v>0</v>
      </c>
      <c r="BH208" s="203">
        <f>IF(N208="sníž. přenesená",J208,0)</f>
        <v>0</v>
      </c>
      <c r="BI208" s="203">
        <f>IF(N208="nulová",J208,0)</f>
        <v>0</v>
      </c>
      <c r="BJ208" s="23" t="s">
        <v>24</v>
      </c>
      <c r="BK208" s="203">
        <f>ROUND(I208*H208,2)</f>
        <v>0</v>
      </c>
      <c r="BL208" s="23" t="s">
        <v>131</v>
      </c>
      <c r="BM208" s="23" t="s">
        <v>343</v>
      </c>
    </row>
    <row r="209" spans="2:65" s="11" customFormat="1" ht="13.5">
      <c r="B209" s="207"/>
      <c r="C209" s="208"/>
      <c r="D209" s="209" t="s">
        <v>135</v>
      </c>
      <c r="E209" s="210" t="s">
        <v>22</v>
      </c>
      <c r="F209" s="211" t="s">
        <v>344</v>
      </c>
      <c r="G209" s="208"/>
      <c r="H209" s="212">
        <v>142.5</v>
      </c>
      <c r="I209" s="213"/>
      <c r="J209" s="208"/>
      <c r="K209" s="208"/>
      <c r="L209" s="214"/>
      <c r="M209" s="215"/>
      <c r="N209" s="216"/>
      <c r="O209" s="216"/>
      <c r="P209" s="216"/>
      <c r="Q209" s="216"/>
      <c r="R209" s="216"/>
      <c r="S209" s="216"/>
      <c r="T209" s="217"/>
      <c r="AT209" s="218" t="s">
        <v>135</v>
      </c>
      <c r="AU209" s="218" t="s">
        <v>83</v>
      </c>
      <c r="AV209" s="11" t="s">
        <v>83</v>
      </c>
      <c r="AW209" s="11" t="s">
        <v>137</v>
      </c>
      <c r="AX209" s="11" t="s">
        <v>24</v>
      </c>
      <c r="AY209" s="218" t="s">
        <v>124</v>
      </c>
    </row>
    <row r="210" spans="2:65" s="1" customFormat="1" ht="31.5" customHeight="1">
      <c r="B210" s="40"/>
      <c r="C210" s="192" t="s">
        <v>345</v>
      </c>
      <c r="D210" s="192" t="s">
        <v>126</v>
      </c>
      <c r="E210" s="193" t="s">
        <v>346</v>
      </c>
      <c r="F210" s="194" t="s">
        <v>347</v>
      </c>
      <c r="G210" s="195" t="s">
        <v>129</v>
      </c>
      <c r="H210" s="196">
        <v>71.25</v>
      </c>
      <c r="I210" s="197"/>
      <c r="J210" s="198">
        <f>ROUND(I210*H210,2)</f>
        <v>0</v>
      </c>
      <c r="K210" s="194" t="s">
        <v>130</v>
      </c>
      <c r="L210" s="60"/>
      <c r="M210" s="199" t="s">
        <v>22</v>
      </c>
      <c r="N210" s="200" t="s">
        <v>45</v>
      </c>
      <c r="O210" s="41"/>
      <c r="P210" s="201">
        <f>O210*H210</f>
        <v>0</v>
      </c>
      <c r="Q210" s="201">
        <v>0</v>
      </c>
      <c r="R210" s="201">
        <f>Q210*H210</f>
        <v>0</v>
      </c>
      <c r="S210" s="201">
        <v>0</v>
      </c>
      <c r="T210" s="202">
        <f>S210*H210</f>
        <v>0</v>
      </c>
      <c r="AR210" s="23" t="s">
        <v>131</v>
      </c>
      <c r="AT210" s="23" t="s">
        <v>126</v>
      </c>
      <c r="AU210" s="23" t="s">
        <v>83</v>
      </c>
      <c r="AY210" s="23" t="s">
        <v>124</v>
      </c>
      <c r="BE210" s="203">
        <f>IF(N210="základní",J210,0)</f>
        <v>0</v>
      </c>
      <c r="BF210" s="203">
        <f>IF(N210="snížená",J210,0)</f>
        <v>0</v>
      </c>
      <c r="BG210" s="203">
        <f>IF(N210="zákl. přenesená",J210,0)</f>
        <v>0</v>
      </c>
      <c r="BH210" s="203">
        <f>IF(N210="sníž. přenesená",J210,0)</f>
        <v>0</v>
      </c>
      <c r="BI210" s="203">
        <f>IF(N210="nulová",J210,0)</f>
        <v>0</v>
      </c>
      <c r="BJ210" s="23" t="s">
        <v>24</v>
      </c>
      <c r="BK210" s="203">
        <f>ROUND(I210*H210,2)</f>
        <v>0</v>
      </c>
      <c r="BL210" s="23" t="s">
        <v>131</v>
      </c>
      <c r="BM210" s="23" t="s">
        <v>348</v>
      </c>
    </row>
    <row r="211" spans="2:65" s="1" customFormat="1" ht="27">
      <c r="B211" s="40"/>
      <c r="C211" s="62"/>
      <c r="D211" s="204" t="s">
        <v>133</v>
      </c>
      <c r="E211" s="62"/>
      <c r="F211" s="205" t="s">
        <v>349</v>
      </c>
      <c r="G211" s="62"/>
      <c r="H211" s="62"/>
      <c r="I211" s="162"/>
      <c r="J211" s="62"/>
      <c r="K211" s="62"/>
      <c r="L211" s="60"/>
      <c r="M211" s="206"/>
      <c r="N211" s="41"/>
      <c r="O211" s="41"/>
      <c r="P211" s="41"/>
      <c r="Q211" s="41"/>
      <c r="R211" s="41"/>
      <c r="S211" s="41"/>
      <c r="T211" s="77"/>
      <c r="AT211" s="23" t="s">
        <v>133</v>
      </c>
      <c r="AU211" s="23" t="s">
        <v>83</v>
      </c>
    </row>
    <row r="212" spans="2:65" s="11" customFormat="1" ht="13.5">
      <c r="B212" s="207"/>
      <c r="C212" s="208"/>
      <c r="D212" s="209" t="s">
        <v>135</v>
      </c>
      <c r="E212" s="210" t="s">
        <v>22</v>
      </c>
      <c r="F212" s="211" t="s">
        <v>350</v>
      </c>
      <c r="G212" s="208"/>
      <c r="H212" s="212">
        <v>71.25</v>
      </c>
      <c r="I212" s="213"/>
      <c r="J212" s="208"/>
      <c r="K212" s="208"/>
      <c r="L212" s="214"/>
      <c r="M212" s="215"/>
      <c r="N212" s="216"/>
      <c r="O212" s="216"/>
      <c r="P212" s="216"/>
      <c r="Q212" s="216"/>
      <c r="R212" s="216"/>
      <c r="S212" s="216"/>
      <c r="T212" s="217"/>
      <c r="AT212" s="218" t="s">
        <v>135</v>
      </c>
      <c r="AU212" s="218" t="s">
        <v>83</v>
      </c>
      <c r="AV212" s="11" t="s">
        <v>83</v>
      </c>
      <c r="AW212" s="11" t="s">
        <v>137</v>
      </c>
      <c r="AX212" s="11" t="s">
        <v>24</v>
      </c>
      <c r="AY212" s="218" t="s">
        <v>124</v>
      </c>
    </row>
    <row r="213" spans="2:65" s="1" customFormat="1" ht="31.5" customHeight="1">
      <c r="B213" s="40"/>
      <c r="C213" s="192" t="s">
        <v>351</v>
      </c>
      <c r="D213" s="192" t="s">
        <v>126</v>
      </c>
      <c r="E213" s="193" t="s">
        <v>352</v>
      </c>
      <c r="F213" s="194" t="s">
        <v>353</v>
      </c>
      <c r="G213" s="195" t="s">
        <v>129</v>
      </c>
      <c r="H213" s="196">
        <v>71.25</v>
      </c>
      <c r="I213" s="197"/>
      <c r="J213" s="198">
        <f>ROUND(I213*H213,2)</f>
        <v>0</v>
      </c>
      <c r="K213" s="194" t="s">
        <v>130</v>
      </c>
      <c r="L213" s="60"/>
      <c r="M213" s="199" t="s">
        <v>22</v>
      </c>
      <c r="N213" s="200" t="s">
        <v>45</v>
      </c>
      <c r="O213" s="41"/>
      <c r="P213" s="201">
        <f>O213*H213</f>
        <v>0</v>
      </c>
      <c r="Q213" s="201">
        <v>0</v>
      </c>
      <c r="R213" s="201">
        <f>Q213*H213</f>
        <v>0</v>
      </c>
      <c r="S213" s="201">
        <v>0</v>
      </c>
      <c r="T213" s="202">
        <f>S213*H213</f>
        <v>0</v>
      </c>
      <c r="AR213" s="23" t="s">
        <v>131</v>
      </c>
      <c r="AT213" s="23" t="s">
        <v>126</v>
      </c>
      <c r="AU213" s="23" t="s">
        <v>83</v>
      </c>
      <c r="AY213" s="23" t="s">
        <v>124</v>
      </c>
      <c r="BE213" s="203">
        <f>IF(N213="základní",J213,0)</f>
        <v>0</v>
      </c>
      <c r="BF213" s="203">
        <f>IF(N213="snížená",J213,0)</f>
        <v>0</v>
      </c>
      <c r="BG213" s="203">
        <f>IF(N213="zákl. přenesená",J213,0)</f>
        <v>0</v>
      </c>
      <c r="BH213" s="203">
        <f>IF(N213="sníž. přenesená",J213,0)</f>
        <v>0</v>
      </c>
      <c r="BI213" s="203">
        <f>IF(N213="nulová",J213,0)</f>
        <v>0</v>
      </c>
      <c r="BJ213" s="23" t="s">
        <v>24</v>
      </c>
      <c r="BK213" s="203">
        <f>ROUND(I213*H213,2)</f>
        <v>0</v>
      </c>
      <c r="BL213" s="23" t="s">
        <v>131</v>
      </c>
      <c r="BM213" s="23" t="s">
        <v>354</v>
      </c>
    </row>
    <row r="214" spans="2:65" s="1" customFormat="1" ht="27">
      <c r="B214" s="40"/>
      <c r="C214" s="62"/>
      <c r="D214" s="204" t="s">
        <v>133</v>
      </c>
      <c r="E214" s="62"/>
      <c r="F214" s="205" t="s">
        <v>355</v>
      </c>
      <c r="G214" s="62"/>
      <c r="H214" s="62"/>
      <c r="I214" s="162"/>
      <c r="J214" s="62"/>
      <c r="K214" s="62"/>
      <c r="L214" s="60"/>
      <c r="M214" s="206"/>
      <c r="N214" s="41"/>
      <c r="O214" s="41"/>
      <c r="P214" s="41"/>
      <c r="Q214" s="41"/>
      <c r="R214" s="41"/>
      <c r="S214" s="41"/>
      <c r="T214" s="77"/>
      <c r="AT214" s="23" t="s">
        <v>133</v>
      </c>
      <c r="AU214" s="23" t="s">
        <v>83</v>
      </c>
    </row>
    <row r="215" spans="2:65" s="11" customFormat="1" ht="13.5">
      <c r="B215" s="207"/>
      <c r="C215" s="208"/>
      <c r="D215" s="209" t="s">
        <v>135</v>
      </c>
      <c r="E215" s="210" t="s">
        <v>22</v>
      </c>
      <c r="F215" s="211" t="s">
        <v>356</v>
      </c>
      <c r="G215" s="208"/>
      <c r="H215" s="212">
        <v>71.25</v>
      </c>
      <c r="I215" s="213"/>
      <c r="J215" s="208"/>
      <c r="K215" s="208"/>
      <c r="L215" s="214"/>
      <c r="M215" s="215"/>
      <c r="N215" s="216"/>
      <c r="O215" s="216"/>
      <c r="P215" s="216"/>
      <c r="Q215" s="216"/>
      <c r="R215" s="216"/>
      <c r="S215" s="216"/>
      <c r="T215" s="217"/>
      <c r="AT215" s="218" t="s">
        <v>135</v>
      </c>
      <c r="AU215" s="218" t="s">
        <v>83</v>
      </c>
      <c r="AV215" s="11" t="s">
        <v>83</v>
      </c>
      <c r="AW215" s="11" t="s">
        <v>137</v>
      </c>
      <c r="AX215" s="11" t="s">
        <v>24</v>
      </c>
      <c r="AY215" s="218" t="s">
        <v>124</v>
      </c>
    </row>
    <row r="216" spans="2:65" s="1" customFormat="1" ht="22.5" customHeight="1">
      <c r="B216" s="40"/>
      <c r="C216" s="192" t="s">
        <v>357</v>
      </c>
      <c r="D216" s="192" t="s">
        <v>126</v>
      </c>
      <c r="E216" s="193" t="s">
        <v>358</v>
      </c>
      <c r="F216" s="194" t="s">
        <v>359</v>
      </c>
      <c r="G216" s="195" t="s">
        <v>162</v>
      </c>
      <c r="H216" s="196">
        <v>150</v>
      </c>
      <c r="I216" s="197"/>
      <c r="J216" s="198">
        <f>ROUND(I216*H216,2)</f>
        <v>0</v>
      </c>
      <c r="K216" s="194" t="s">
        <v>22</v>
      </c>
      <c r="L216" s="60"/>
      <c r="M216" s="199" t="s">
        <v>22</v>
      </c>
      <c r="N216" s="200" t="s">
        <v>45</v>
      </c>
      <c r="O216" s="41"/>
      <c r="P216" s="201">
        <f>O216*H216</f>
        <v>0</v>
      </c>
      <c r="Q216" s="201">
        <v>0</v>
      </c>
      <c r="R216" s="201">
        <f>Q216*H216</f>
        <v>0</v>
      </c>
      <c r="S216" s="201">
        <v>0</v>
      </c>
      <c r="T216" s="202">
        <f>S216*H216</f>
        <v>0</v>
      </c>
      <c r="AR216" s="23" t="s">
        <v>131</v>
      </c>
      <c r="AT216" s="23" t="s">
        <v>126</v>
      </c>
      <c r="AU216" s="23" t="s">
        <v>83</v>
      </c>
      <c r="AY216" s="23" t="s">
        <v>124</v>
      </c>
      <c r="BE216" s="203">
        <f>IF(N216="základní",J216,0)</f>
        <v>0</v>
      </c>
      <c r="BF216" s="203">
        <f>IF(N216="snížená",J216,0)</f>
        <v>0</v>
      </c>
      <c r="BG216" s="203">
        <f>IF(N216="zákl. přenesená",J216,0)</f>
        <v>0</v>
      </c>
      <c r="BH216" s="203">
        <f>IF(N216="sníž. přenesená",J216,0)</f>
        <v>0</v>
      </c>
      <c r="BI216" s="203">
        <f>IF(N216="nulová",J216,0)</f>
        <v>0</v>
      </c>
      <c r="BJ216" s="23" t="s">
        <v>24</v>
      </c>
      <c r="BK216" s="203">
        <f>ROUND(I216*H216,2)</f>
        <v>0</v>
      </c>
      <c r="BL216" s="23" t="s">
        <v>131</v>
      </c>
      <c r="BM216" s="23" t="s">
        <v>360</v>
      </c>
    </row>
    <row r="217" spans="2:65" s="10" customFormat="1" ht="29.85" customHeight="1">
      <c r="B217" s="175"/>
      <c r="C217" s="176"/>
      <c r="D217" s="189" t="s">
        <v>73</v>
      </c>
      <c r="E217" s="190" t="s">
        <v>172</v>
      </c>
      <c r="F217" s="190" t="s">
        <v>361</v>
      </c>
      <c r="G217" s="176"/>
      <c r="H217" s="176"/>
      <c r="I217" s="179"/>
      <c r="J217" s="191">
        <f>BK217</f>
        <v>0</v>
      </c>
      <c r="K217" s="176"/>
      <c r="L217" s="181"/>
      <c r="M217" s="182"/>
      <c r="N217" s="183"/>
      <c r="O217" s="183"/>
      <c r="P217" s="184">
        <f>SUM(P218:P258)</f>
        <v>0</v>
      </c>
      <c r="Q217" s="183"/>
      <c r="R217" s="184">
        <f>SUM(R218:R258)</f>
        <v>7.2160867699999995</v>
      </c>
      <c r="S217" s="183"/>
      <c r="T217" s="185">
        <f>SUM(T218:T258)</f>
        <v>0</v>
      </c>
      <c r="AR217" s="186" t="s">
        <v>24</v>
      </c>
      <c r="AT217" s="187" t="s">
        <v>73</v>
      </c>
      <c r="AU217" s="187" t="s">
        <v>24</v>
      </c>
      <c r="AY217" s="186" t="s">
        <v>124</v>
      </c>
      <c r="BK217" s="188">
        <f>SUM(BK218:BK258)</f>
        <v>0</v>
      </c>
    </row>
    <row r="218" spans="2:65" s="1" customFormat="1" ht="31.5" customHeight="1">
      <c r="B218" s="40"/>
      <c r="C218" s="192" t="s">
        <v>362</v>
      </c>
      <c r="D218" s="192" t="s">
        <v>126</v>
      </c>
      <c r="E218" s="193" t="s">
        <v>363</v>
      </c>
      <c r="F218" s="194" t="s">
        <v>364</v>
      </c>
      <c r="G218" s="195" t="s">
        <v>162</v>
      </c>
      <c r="H218" s="196">
        <v>9</v>
      </c>
      <c r="I218" s="197"/>
      <c r="J218" s="198">
        <f>ROUND(I218*H218,2)</f>
        <v>0</v>
      </c>
      <c r="K218" s="194" t="s">
        <v>130</v>
      </c>
      <c r="L218" s="60"/>
      <c r="M218" s="199" t="s">
        <v>22</v>
      </c>
      <c r="N218" s="200" t="s">
        <v>45</v>
      </c>
      <c r="O218" s="41"/>
      <c r="P218" s="201">
        <f>O218*H218</f>
        <v>0</v>
      </c>
      <c r="Q218" s="201">
        <v>0</v>
      </c>
      <c r="R218" s="201">
        <f>Q218*H218</f>
        <v>0</v>
      </c>
      <c r="S218" s="201">
        <v>0</v>
      </c>
      <c r="T218" s="202">
        <f>S218*H218</f>
        <v>0</v>
      </c>
      <c r="AR218" s="23" t="s">
        <v>131</v>
      </c>
      <c r="AT218" s="23" t="s">
        <v>126</v>
      </c>
      <c r="AU218" s="23" t="s">
        <v>83</v>
      </c>
      <c r="AY218" s="23" t="s">
        <v>124</v>
      </c>
      <c r="BE218" s="203">
        <f>IF(N218="základní",J218,0)</f>
        <v>0</v>
      </c>
      <c r="BF218" s="203">
        <f>IF(N218="snížená",J218,0)</f>
        <v>0</v>
      </c>
      <c r="BG218" s="203">
        <f>IF(N218="zákl. přenesená",J218,0)</f>
        <v>0</v>
      </c>
      <c r="BH218" s="203">
        <f>IF(N218="sníž. přenesená",J218,0)</f>
        <v>0</v>
      </c>
      <c r="BI218" s="203">
        <f>IF(N218="nulová",J218,0)</f>
        <v>0</v>
      </c>
      <c r="BJ218" s="23" t="s">
        <v>24</v>
      </c>
      <c r="BK218" s="203">
        <f>ROUND(I218*H218,2)</f>
        <v>0</v>
      </c>
      <c r="BL218" s="23" t="s">
        <v>131</v>
      </c>
      <c r="BM218" s="23" t="s">
        <v>365</v>
      </c>
    </row>
    <row r="219" spans="2:65" s="1" customFormat="1" ht="81">
      <c r="B219" s="40"/>
      <c r="C219" s="62"/>
      <c r="D219" s="209" t="s">
        <v>133</v>
      </c>
      <c r="E219" s="62"/>
      <c r="F219" s="219" t="s">
        <v>366</v>
      </c>
      <c r="G219" s="62"/>
      <c r="H219" s="62"/>
      <c r="I219" s="162"/>
      <c r="J219" s="62"/>
      <c r="K219" s="62"/>
      <c r="L219" s="60"/>
      <c r="M219" s="206"/>
      <c r="N219" s="41"/>
      <c r="O219" s="41"/>
      <c r="P219" s="41"/>
      <c r="Q219" s="41"/>
      <c r="R219" s="41"/>
      <c r="S219" s="41"/>
      <c r="T219" s="77"/>
      <c r="AT219" s="23" t="s">
        <v>133</v>
      </c>
      <c r="AU219" s="23" t="s">
        <v>83</v>
      </c>
    </row>
    <row r="220" spans="2:65" s="1" customFormat="1" ht="31.5" customHeight="1">
      <c r="B220" s="40"/>
      <c r="C220" s="245" t="s">
        <v>367</v>
      </c>
      <c r="D220" s="245" t="s">
        <v>292</v>
      </c>
      <c r="E220" s="246" t="s">
        <v>368</v>
      </c>
      <c r="F220" s="247" t="s">
        <v>369</v>
      </c>
      <c r="G220" s="248" t="s">
        <v>162</v>
      </c>
      <c r="H220" s="249">
        <v>9.1349999999999998</v>
      </c>
      <c r="I220" s="250"/>
      <c r="J220" s="251">
        <f>ROUND(I220*H220,2)</f>
        <v>0</v>
      </c>
      <c r="K220" s="247" t="s">
        <v>130</v>
      </c>
      <c r="L220" s="252"/>
      <c r="M220" s="253" t="s">
        <v>22</v>
      </c>
      <c r="N220" s="254" t="s">
        <v>45</v>
      </c>
      <c r="O220" s="41"/>
      <c r="P220" s="201">
        <f>O220*H220</f>
        <v>0</v>
      </c>
      <c r="Q220" s="201">
        <v>1.0499999999999999E-3</v>
      </c>
      <c r="R220" s="201">
        <f>Q220*H220</f>
        <v>9.5917499999999996E-3</v>
      </c>
      <c r="S220" s="201">
        <v>0</v>
      </c>
      <c r="T220" s="202">
        <f>S220*H220</f>
        <v>0</v>
      </c>
      <c r="AR220" s="23" t="s">
        <v>172</v>
      </c>
      <c r="AT220" s="23" t="s">
        <v>292</v>
      </c>
      <c r="AU220" s="23" t="s">
        <v>83</v>
      </c>
      <c r="AY220" s="23" t="s">
        <v>124</v>
      </c>
      <c r="BE220" s="203">
        <f>IF(N220="základní",J220,0)</f>
        <v>0</v>
      </c>
      <c r="BF220" s="203">
        <f>IF(N220="snížená",J220,0)</f>
        <v>0</v>
      </c>
      <c r="BG220" s="203">
        <f>IF(N220="zákl. přenesená",J220,0)</f>
        <v>0</v>
      </c>
      <c r="BH220" s="203">
        <f>IF(N220="sníž. přenesená",J220,0)</f>
        <v>0</v>
      </c>
      <c r="BI220" s="203">
        <f>IF(N220="nulová",J220,0)</f>
        <v>0</v>
      </c>
      <c r="BJ220" s="23" t="s">
        <v>24</v>
      </c>
      <c r="BK220" s="203">
        <f>ROUND(I220*H220,2)</f>
        <v>0</v>
      </c>
      <c r="BL220" s="23" t="s">
        <v>131</v>
      </c>
      <c r="BM220" s="23" t="s">
        <v>370</v>
      </c>
    </row>
    <row r="221" spans="2:65" s="11" customFormat="1" ht="13.5">
      <c r="B221" s="207"/>
      <c r="C221" s="208"/>
      <c r="D221" s="209" t="s">
        <v>135</v>
      </c>
      <c r="E221" s="210" t="s">
        <v>22</v>
      </c>
      <c r="F221" s="211" t="s">
        <v>371</v>
      </c>
      <c r="G221" s="208"/>
      <c r="H221" s="212">
        <v>9.1349999999999998</v>
      </c>
      <c r="I221" s="213"/>
      <c r="J221" s="208"/>
      <c r="K221" s="208"/>
      <c r="L221" s="214"/>
      <c r="M221" s="215"/>
      <c r="N221" s="216"/>
      <c r="O221" s="216"/>
      <c r="P221" s="216"/>
      <c r="Q221" s="216"/>
      <c r="R221" s="216"/>
      <c r="S221" s="216"/>
      <c r="T221" s="217"/>
      <c r="AT221" s="218" t="s">
        <v>135</v>
      </c>
      <c r="AU221" s="218" t="s">
        <v>83</v>
      </c>
      <c r="AV221" s="11" t="s">
        <v>83</v>
      </c>
      <c r="AW221" s="11" t="s">
        <v>137</v>
      </c>
      <c r="AX221" s="11" t="s">
        <v>24</v>
      </c>
      <c r="AY221" s="218" t="s">
        <v>124</v>
      </c>
    </row>
    <row r="222" spans="2:65" s="1" customFormat="1" ht="31.5" customHeight="1">
      <c r="B222" s="40"/>
      <c r="C222" s="192" t="s">
        <v>372</v>
      </c>
      <c r="D222" s="192" t="s">
        <v>126</v>
      </c>
      <c r="E222" s="193" t="s">
        <v>373</v>
      </c>
      <c r="F222" s="194" t="s">
        <v>374</v>
      </c>
      <c r="G222" s="195" t="s">
        <v>162</v>
      </c>
      <c r="H222" s="196">
        <v>136</v>
      </c>
      <c r="I222" s="197"/>
      <c r="J222" s="198">
        <f>ROUND(I222*H222,2)</f>
        <v>0</v>
      </c>
      <c r="K222" s="194" t="s">
        <v>130</v>
      </c>
      <c r="L222" s="60"/>
      <c r="M222" s="199" t="s">
        <v>22</v>
      </c>
      <c r="N222" s="200" t="s">
        <v>45</v>
      </c>
      <c r="O222" s="41"/>
      <c r="P222" s="201">
        <f>O222*H222</f>
        <v>0</v>
      </c>
      <c r="Q222" s="201">
        <v>0</v>
      </c>
      <c r="R222" s="201">
        <f>Q222*H222</f>
        <v>0</v>
      </c>
      <c r="S222" s="201">
        <v>0</v>
      </c>
      <c r="T222" s="202">
        <f>S222*H222</f>
        <v>0</v>
      </c>
      <c r="AR222" s="23" t="s">
        <v>131</v>
      </c>
      <c r="AT222" s="23" t="s">
        <v>126</v>
      </c>
      <c r="AU222" s="23" t="s">
        <v>83</v>
      </c>
      <c r="AY222" s="23" t="s">
        <v>124</v>
      </c>
      <c r="BE222" s="203">
        <f>IF(N222="základní",J222,0)</f>
        <v>0</v>
      </c>
      <c r="BF222" s="203">
        <f>IF(N222="snížená",J222,0)</f>
        <v>0</v>
      </c>
      <c r="BG222" s="203">
        <f>IF(N222="zákl. přenesená",J222,0)</f>
        <v>0</v>
      </c>
      <c r="BH222" s="203">
        <f>IF(N222="sníž. přenesená",J222,0)</f>
        <v>0</v>
      </c>
      <c r="BI222" s="203">
        <f>IF(N222="nulová",J222,0)</f>
        <v>0</v>
      </c>
      <c r="BJ222" s="23" t="s">
        <v>24</v>
      </c>
      <c r="BK222" s="203">
        <f>ROUND(I222*H222,2)</f>
        <v>0</v>
      </c>
      <c r="BL222" s="23" t="s">
        <v>131</v>
      </c>
      <c r="BM222" s="23" t="s">
        <v>375</v>
      </c>
    </row>
    <row r="223" spans="2:65" s="1" customFormat="1" ht="94.5">
      <c r="B223" s="40"/>
      <c r="C223" s="62"/>
      <c r="D223" s="209" t="s">
        <v>133</v>
      </c>
      <c r="E223" s="62"/>
      <c r="F223" s="219" t="s">
        <v>376</v>
      </c>
      <c r="G223" s="62"/>
      <c r="H223" s="62"/>
      <c r="I223" s="162"/>
      <c r="J223" s="62"/>
      <c r="K223" s="62"/>
      <c r="L223" s="60"/>
      <c r="M223" s="206"/>
      <c r="N223" s="41"/>
      <c r="O223" s="41"/>
      <c r="P223" s="41"/>
      <c r="Q223" s="41"/>
      <c r="R223" s="41"/>
      <c r="S223" s="41"/>
      <c r="T223" s="77"/>
      <c r="AT223" s="23" t="s">
        <v>133</v>
      </c>
      <c r="AU223" s="23" t="s">
        <v>83</v>
      </c>
    </row>
    <row r="224" spans="2:65" s="1" customFormat="1" ht="31.5" customHeight="1">
      <c r="B224" s="40"/>
      <c r="C224" s="245" t="s">
        <v>377</v>
      </c>
      <c r="D224" s="245" t="s">
        <v>292</v>
      </c>
      <c r="E224" s="246" t="s">
        <v>378</v>
      </c>
      <c r="F224" s="247" t="s">
        <v>379</v>
      </c>
      <c r="G224" s="248" t="s">
        <v>380</v>
      </c>
      <c r="H224" s="249">
        <v>46.012999999999998</v>
      </c>
      <c r="I224" s="250"/>
      <c r="J224" s="251">
        <f>ROUND(I224*H224,2)</f>
        <v>0</v>
      </c>
      <c r="K224" s="247" t="s">
        <v>130</v>
      </c>
      <c r="L224" s="252"/>
      <c r="M224" s="253" t="s">
        <v>22</v>
      </c>
      <c r="N224" s="254" t="s">
        <v>45</v>
      </c>
      <c r="O224" s="41"/>
      <c r="P224" s="201">
        <f>O224*H224</f>
        <v>0</v>
      </c>
      <c r="Q224" s="201">
        <v>6.5399999999999998E-3</v>
      </c>
      <c r="R224" s="201">
        <f>Q224*H224</f>
        <v>0.30092501999999999</v>
      </c>
      <c r="S224" s="201">
        <v>0</v>
      </c>
      <c r="T224" s="202">
        <f>S224*H224</f>
        <v>0</v>
      </c>
      <c r="AR224" s="23" t="s">
        <v>172</v>
      </c>
      <c r="AT224" s="23" t="s">
        <v>292</v>
      </c>
      <c r="AU224" s="23" t="s">
        <v>83</v>
      </c>
      <c r="AY224" s="23" t="s">
        <v>124</v>
      </c>
      <c r="BE224" s="203">
        <f>IF(N224="základní",J224,0)</f>
        <v>0</v>
      </c>
      <c r="BF224" s="203">
        <f>IF(N224="snížená",J224,0)</f>
        <v>0</v>
      </c>
      <c r="BG224" s="203">
        <f>IF(N224="zákl. přenesená",J224,0)</f>
        <v>0</v>
      </c>
      <c r="BH224" s="203">
        <f>IF(N224="sníž. přenesená",J224,0)</f>
        <v>0</v>
      </c>
      <c r="BI224" s="203">
        <f>IF(N224="nulová",J224,0)</f>
        <v>0</v>
      </c>
      <c r="BJ224" s="23" t="s">
        <v>24</v>
      </c>
      <c r="BK224" s="203">
        <f>ROUND(I224*H224,2)</f>
        <v>0</v>
      </c>
      <c r="BL224" s="23" t="s">
        <v>131</v>
      </c>
      <c r="BM224" s="23" t="s">
        <v>381</v>
      </c>
    </row>
    <row r="225" spans="2:65" s="11" customFormat="1" ht="13.5">
      <c r="B225" s="207"/>
      <c r="C225" s="208"/>
      <c r="D225" s="209" t="s">
        <v>135</v>
      </c>
      <c r="E225" s="210" t="s">
        <v>22</v>
      </c>
      <c r="F225" s="211" t="s">
        <v>382</v>
      </c>
      <c r="G225" s="208"/>
      <c r="H225" s="212">
        <v>46.0133333333333</v>
      </c>
      <c r="I225" s="213"/>
      <c r="J225" s="208"/>
      <c r="K225" s="208"/>
      <c r="L225" s="214"/>
      <c r="M225" s="215"/>
      <c r="N225" s="216"/>
      <c r="O225" s="216"/>
      <c r="P225" s="216"/>
      <c r="Q225" s="216"/>
      <c r="R225" s="216"/>
      <c r="S225" s="216"/>
      <c r="T225" s="217"/>
      <c r="AT225" s="218" t="s">
        <v>135</v>
      </c>
      <c r="AU225" s="218" t="s">
        <v>83</v>
      </c>
      <c r="AV225" s="11" t="s">
        <v>83</v>
      </c>
      <c r="AW225" s="11" t="s">
        <v>137</v>
      </c>
      <c r="AX225" s="11" t="s">
        <v>24</v>
      </c>
      <c r="AY225" s="218" t="s">
        <v>124</v>
      </c>
    </row>
    <row r="226" spans="2:65" s="1" customFormat="1" ht="31.5" customHeight="1">
      <c r="B226" s="40"/>
      <c r="C226" s="192" t="s">
        <v>383</v>
      </c>
      <c r="D226" s="192" t="s">
        <v>126</v>
      </c>
      <c r="E226" s="193" t="s">
        <v>384</v>
      </c>
      <c r="F226" s="194" t="s">
        <v>385</v>
      </c>
      <c r="G226" s="195" t="s">
        <v>380</v>
      </c>
      <c r="H226" s="196">
        <v>8</v>
      </c>
      <c r="I226" s="197"/>
      <c r="J226" s="198">
        <f>ROUND(I226*H226,2)</f>
        <v>0</v>
      </c>
      <c r="K226" s="194" t="s">
        <v>130</v>
      </c>
      <c r="L226" s="60"/>
      <c r="M226" s="199" t="s">
        <v>22</v>
      </c>
      <c r="N226" s="200" t="s">
        <v>45</v>
      </c>
      <c r="O226" s="41"/>
      <c r="P226" s="201">
        <f>O226*H226</f>
        <v>0</v>
      </c>
      <c r="Q226" s="201">
        <v>0</v>
      </c>
      <c r="R226" s="201">
        <f>Q226*H226</f>
        <v>0</v>
      </c>
      <c r="S226" s="201">
        <v>0</v>
      </c>
      <c r="T226" s="202">
        <f>S226*H226</f>
        <v>0</v>
      </c>
      <c r="AR226" s="23" t="s">
        <v>131</v>
      </c>
      <c r="AT226" s="23" t="s">
        <v>126</v>
      </c>
      <c r="AU226" s="23" t="s">
        <v>83</v>
      </c>
      <c r="AY226" s="23" t="s">
        <v>124</v>
      </c>
      <c r="BE226" s="203">
        <f>IF(N226="základní",J226,0)</f>
        <v>0</v>
      </c>
      <c r="BF226" s="203">
        <f>IF(N226="snížená",J226,0)</f>
        <v>0</v>
      </c>
      <c r="BG226" s="203">
        <f>IF(N226="zákl. přenesená",J226,0)</f>
        <v>0</v>
      </c>
      <c r="BH226" s="203">
        <f>IF(N226="sníž. přenesená",J226,0)</f>
        <v>0</v>
      </c>
      <c r="BI226" s="203">
        <f>IF(N226="nulová",J226,0)</f>
        <v>0</v>
      </c>
      <c r="BJ226" s="23" t="s">
        <v>24</v>
      </c>
      <c r="BK226" s="203">
        <f>ROUND(I226*H226,2)</f>
        <v>0</v>
      </c>
      <c r="BL226" s="23" t="s">
        <v>131</v>
      </c>
      <c r="BM226" s="23" t="s">
        <v>386</v>
      </c>
    </row>
    <row r="227" spans="2:65" s="1" customFormat="1" ht="27">
      <c r="B227" s="40"/>
      <c r="C227" s="62"/>
      <c r="D227" s="209" t="s">
        <v>133</v>
      </c>
      <c r="E227" s="62"/>
      <c r="F227" s="219" t="s">
        <v>387</v>
      </c>
      <c r="G227" s="62"/>
      <c r="H227" s="62"/>
      <c r="I227" s="162"/>
      <c r="J227" s="62"/>
      <c r="K227" s="62"/>
      <c r="L227" s="60"/>
      <c r="M227" s="206"/>
      <c r="N227" s="41"/>
      <c r="O227" s="41"/>
      <c r="P227" s="41"/>
      <c r="Q227" s="41"/>
      <c r="R227" s="41"/>
      <c r="S227" s="41"/>
      <c r="T227" s="77"/>
      <c r="AT227" s="23" t="s">
        <v>133</v>
      </c>
      <c r="AU227" s="23" t="s">
        <v>83</v>
      </c>
    </row>
    <row r="228" spans="2:65" s="1" customFormat="1" ht="31.5" customHeight="1">
      <c r="B228" s="40"/>
      <c r="C228" s="245" t="s">
        <v>388</v>
      </c>
      <c r="D228" s="245" t="s">
        <v>292</v>
      </c>
      <c r="E228" s="246" t="s">
        <v>389</v>
      </c>
      <c r="F228" s="247" t="s">
        <v>390</v>
      </c>
      <c r="G228" s="248" t="s">
        <v>380</v>
      </c>
      <c r="H228" s="249">
        <v>8</v>
      </c>
      <c r="I228" s="250"/>
      <c r="J228" s="251">
        <f>ROUND(I228*H228,2)</f>
        <v>0</v>
      </c>
      <c r="K228" s="247" t="s">
        <v>130</v>
      </c>
      <c r="L228" s="252"/>
      <c r="M228" s="253" t="s">
        <v>22</v>
      </c>
      <c r="N228" s="254" t="s">
        <v>45</v>
      </c>
      <c r="O228" s="41"/>
      <c r="P228" s="201">
        <f>O228*H228</f>
        <v>0</v>
      </c>
      <c r="Q228" s="201">
        <v>6.2E-4</v>
      </c>
      <c r="R228" s="201">
        <f>Q228*H228</f>
        <v>4.96E-3</v>
      </c>
      <c r="S228" s="201">
        <v>0</v>
      </c>
      <c r="T228" s="202">
        <f>S228*H228</f>
        <v>0</v>
      </c>
      <c r="AR228" s="23" t="s">
        <v>172</v>
      </c>
      <c r="AT228" s="23" t="s">
        <v>292</v>
      </c>
      <c r="AU228" s="23" t="s">
        <v>83</v>
      </c>
      <c r="AY228" s="23" t="s">
        <v>124</v>
      </c>
      <c r="BE228" s="203">
        <f>IF(N228="základní",J228,0)</f>
        <v>0</v>
      </c>
      <c r="BF228" s="203">
        <f>IF(N228="snížená",J228,0)</f>
        <v>0</v>
      </c>
      <c r="BG228" s="203">
        <f>IF(N228="zákl. přenesená",J228,0)</f>
        <v>0</v>
      </c>
      <c r="BH228" s="203">
        <f>IF(N228="sníž. přenesená",J228,0)</f>
        <v>0</v>
      </c>
      <c r="BI228" s="203">
        <f>IF(N228="nulová",J228,0)</f>
        <v>0</v>
      </c>
      <c r="BJ228" s="23" t="s">
        <v>24</v>
      </c>
      <c r="BK228" s="203">
        <f>ROUND(I228*H228,2)</f>
        <v>0</v>
      </c>
      <c r="BL228" s="23" t="s">
        <v>131</v>
      </c>
      <c r="BM228" s="23" t="s">
        <v>391</v>
      </c>
    </row>
    <row r="229" spans="2:65" s="1" customFormat="1" ht="22.5" customHeight="1">
      <c r="B229" s="40"/>
      <c r="C229" s="245" t="s">
        <v>392</v>
      </c>
      <c r="D229" s="245" t="s">
        <v>292</v>
      </c>
      <c r="E229" s="246" t="s">
        <v>393</v>
      </c>
      <c r="F229" s="247" t="s">
        <v>394</v>
      </c>
      <c r="G229" s="248" t="s">
        <v>380</v>
      </c>
      <c r="H229" s="249">
        <v>8</v>
      </c>
      <c r="I229" s="250"/>
      <c r="J229" s="251">
        <f>ROUND(I229*H229,2)</f>
        <v>0</v>
      </c>
      <c r="K229" s="247" t="s">
        <v>22</v>
      </c>
      <c r="L229" s="252"/>
      <c r="M229" s="253" t="s">
        <v>22</v>
      </c>
      <c r="N229" s="254" t="s">
        <v>45</v>
      </c>
      <c r="O229" s="41"/>
      <c r="P229" s="201">
        <f>O229*H229</f>
        <v>0</v>
      </c>
      <c r="Q229" s="201">
        <v>1.4999999999999999E-4</v>
      </c>
      <c r="R229" s="201">
        <f>Q229*H229</f>
        <v>1.1999999999999999E-3</v>
      </c>
      <c r="S229" s="201">
        <v>0</v>
      </c>
      <c r="T229" s="202">
        <f>S229*H229</f>
        <v>0</v>
      </c>
      <c r="AR229" s="23" t="s">
        <v>172</v>
      </c>
      <c r="AT229" s="23" t="s">
        <v>292</v>
      </c>
      <c r="AU229" s="23" t="s">
        <v>83</v>
      </c>
      <c r="AY229" s="23" t="s">
        <v>124</v>
      </c>
      <c r="BE229" s="203">
        <f>IF(N229="základní",J229,0)</f>
        <v>0</v>
      </c>
      <c r="BF229" s="203">
        <f>IF(N229="snížená",J229,0)</f>
        <v>0</v>
      </c>
      <c r="BG229" s="203">
        <f>IF(N229="zákl. přenesená",J229,0)</f>
        <v>0</v>
      </c>
      <c r="BH229" s="203">
        <f>IF(N229="sníž. přenesená",J229,0)</f>
        <v>0</v>
      </c>
      <c r="BI229" s="203">
        <f>IF(N229="nulová",J229,0)</f>
        <v>0</v>
      </c>
      <c r="BJ229" s="23" t="s">
        <v>24</v>
      </c>
      <c r="BK229" s="203">
        <f>ROUND(I229*H229,2)</f>
        <v>0</v>
      </c>
      <c r="BL229" s="23" t="s">
        <v>131</v>
      </c>
      <c r="BM229" s="23" t="s">
        <v>395</v>
      </c>
    </row>
    <row r="230" spans="2:65" s="1" customFormat="1" ht="22.5" customHeight="1">
      <c r="B230" s="40"/>
      <c r="C230" s="192" t="s">
        <v>396</v>
      </c>
      <c r="D230" s="192" t="s">
        <v>126</v>
      </c>
      <c r="E230" s="193" t="s">
        <v>397</v>
      </c>
      <c r="F230" s="194" t="s">
        <v>398</v>
      </c>
      <c r="G230" s="195" t="s">
        <v>162</v>
      </c>
      <c r="H230" s="196">
        <v>145</v>
      </c>
      <c r="I230" s="197"/>
      <c r="J230" s="198">
        <f>ROUND(I230*H230,2)</f>
        <v>0</v>
      </c>
      <c r="K230" s="194" t="s">
        <v>22</v>
      </c>
      <c r="L230" s="60"/>
      <c r="M230" s="199" t="s">
        <v>22</v>
      </c>
      <c r="N230" s="200" t="s">
        <v>45</v>
      </c>
      <c r="O230" s="41"/>
      <c r="P230" s="201">
        <f>O230*H230</f>
        <v>0</v>
      </c>
      <c r="Q230" s="201">
        <v>0</v>
      </c>
      <c r="R230" s="201">
        <f>Q230*H230</f>
        <v>0</v>
      </c>
      <c r="S230" s="201">
        <v>0</v>
      </c>
      <c r="T230" s="202">
        <f>S230*H230</f>
        <v>0</v>
      </c>
      <c r="AR230" s="23" t="s">
        <v>131</v>
      </c>
      <c r="AT230" s="23" t="s">
        <v>126</v>
      </c>
      <c r="AU230" s="23" t="s">
        <v>83</v>
      </c>
      <c r="AY230" s="23" t="s">
        <v>124</v>
      </c>
      <c r="BE230" s="203">
        <f>IF(N230="základní",J230,0)</f>
        <v>0</v>
      </c>
      <c r="BF230" s="203">
        <f>IF(N230="snížená",J230,0)</f>
        <v>0</v>
      </c>
      <c r="BG230" s="203">
        <f>IF(N230="zákl. přenesená",J230,0)</f>
        <v>0</v>
      </c>
      <c r="BH230" s="203">
        <f>IF(N230="sníž. přenesená",J230,0)</f>
        <v>0</v>
      </c>
      <c r="BI230" s="203">
        <f>IF(N230="nulová",J230,0)</f>
        <v>0</v>
      </c>
      <c r="BJ230" s="23" t="s">
        <v>24</v>
      </c>
      <c r="BK230" s="203">
        <f>ROUND(I230*H230,2)</f>
        <v>0</v>
      </c>
      <c r="BL230" s="23" t="s">
        <v>131</v>
      </c>
      <c r="BM230" s="23" t="s">
        <v>399</v>
      </c>
    </row>
    <row r="231" spans="2:65" s="11" customFormat="1" ht="13.5">
      <c r="B231" s="207"/>
      <c r="C231" s="208"/>
      <c r="D231" s="209" t="s">
        <v>135</v>
      </c>
      <c r="E231" s="210" t="s">
        <v>22</v>
      </c>
      <c r="F231" s="211" t="s">
        <v>400</v>
      </c>
      <c r="G231" s="208"/>
      <c r="H231" s="212">
        <v>145</v>
      </c>
      <c r="I231" s="213"/>
      <c r="J231" s="208"/>
      <c r="K231" s="208"/>
      <c r="L231" s="214"/>
      <c r="M231" s="215"/>
      <c r="N231" s="216"/>
      <c r="O231" s="216"/>
      <c r="P231" s="216"/>
      <c r="Q231" s="216"/>
      <c r="R231" s="216"/>
      <c r="S231" s="216"/>
      <c r="T231" s="217"/>
      <c r="AT231" s="218" t="s">
        <v>135</v>
      </c>
      <c r="AU231" s="218" t="s">
        <v>83</v>
      </c>
      <c r="AV231" s="11" t="s">
        <v>83</v>
      </c>
      <c r="AW231" s="11" t="s">
        <v>137</v>
      </c>
      <c r="AX231" s="11" t="s">
        <v>24</v>
      </c>
      <c r="AY231" s="218" t="s">
        <v>124</v>
      </c>
    </row>
    <row r="232" spans="2:65" s="1" customFormat="1" ht="22.5" customHeight="1">
      <c r="B232" s="40"/>
      <c r="C232" s="192" t="s">
        <v>401</v>
      </c>
      <c r="D232" s="192" t="s">
        <v>126</v>
      </c>
      <c r="E232" s="193" t="s">
        <v>402</v>
      </c>
      <c r="F232" s="194" t="s">
        <v>403</v>
      </c>
      <c r="G232" s="195" t="s">
        <v>162</v>
      </c>
      <c r="H232" s="196">
        <v>136</v>
      </c>
      <c r="I232" s="197"/>
      <c r="J232" s="198">
        <f>ROUND(I232*H232,2)</f>
        <v>0</v>
      </c>
      <c r="K232" s="194" t="s">
        <v>22</v>
      </c>
      <c r="L232" s="60"/>
      <c r="M232" s="199" t="s">
        <v>22</v>
      </c>
      <c r="N232" s="200" t="s">
        <v>45</v>
      </c>
      <c r="O232" s="41"/>
      <c r="P232" s="201">
        <f>O232*H232</f>
        <v>0</v>
      </c>
      <c r="Q232" s="201">
        <v>0</v>
      </c>
      <c r="R232" s="201">
        <f>Q232*H232</f>
        <v>0</v>
      </c>
      <c r="S232" s="201">
        <v>0</v>
      </c>
      <c r="T232" s="202">
        <f>S232*H232</f>
        <v>0</v>
      </c>
      <c r="AR232" s="23" t="s">
        <v>131</v>
      </c>
      <c r="AT232" s="23" t="s">
        <v>126</v>
      </c>
      <c r="AU232" s="23" t="s">
        <v>83</v>
      </c>
      <c r="AY232" s="23" t="s">
        <v>124</v>
      </c>
      <c r="BE232" s="203">
        <f>IF(N232="základní",J232,0)</f>
        <v>0</v>
      </c>
      <c r="BF232" s="203">
        <f>IF(N232="snížená",J232,0)</f>
        <v>0</v>
      </c>
      <c r="BG232" s="203">
        <f>IF(N232="zákl. přenesená",J232,0)</f>
        <v>0</v>
      </c>
      <c r="BH232" s="203">
        <f>IF(N232="sníž. přenesená",J232,0)</f>
        <v>0</v>
      </c>
      <c r="BI232" s="203">
        <f>IF(N232="nulová",J232,0)</f>
        <v>0</v>
      </c>
      <c r="BJ232" s="23" t="s">
        <v>24</v>
      </c>
      <c r="BK232" s="203">
        <f>ROUND(I232*H232,2)</f>
        <v>0</v>
      </c>
      <c r="BL232" s="23" t="s">
        <v>131</v>
      </c>
      <c r="BM232" s="23" t="s">
        <v>404</v>
      </c>
    </row>
    <row r="233" spans="2:65" s="1" customFormat="1" ht="22.5" customHeight="1">
      <c r="B233" s="40"/>
      <c r="C233" s="192" t="s">
        <v>405</v>
      </c>
      <c r="D233" s="192" t="s">
        <v>126</v>
      </c>
      <c r="E233" s="193" t="s">
        <v>406</v>
      </c>
      <c r="F233" s="194" t="s">
        <v>407</v>
      </c>
      <c r="G233" s="195" t="s">
        <v>162</v>
      </c>
      <c r="H233" s="196">
        <v>9</v>
      </c>
      <c r="I233" s="197"/>
      <c r="J233" s="198">
        <f>ROUND(I233*H233,2)</f>
        <v>0</v>
      </c>
      <c r="K233" s="194" t="s">
        <v>130</v>
      </c>
      <c r="L233" s="60"/>
      <c r="M233" s="199" t="s">
        <v>22</v>
      </c>
      <c r="N233" s="200" t="s">
        <v>45</v>
      </c>
      <c r="O233" s="41"/>
      <c r="P233" s="201">
        <f>O233*H233</f>
        <v>0</v>
      </c>
      <c r="Q233" s="201">
        <v>0</v>
      </c>
      <c r="R233" s="201">
        <f>Q233*H233</f>
        <v>0</v>
      </c>
      <c r="S233" s="201">
        <v>0</v>
      </c>
      <c r="T233" s="202">
        <f>S233*H233</f>
        <v>0</v>
      </c>
      <c r="AR233" s="23" t="s">
        <v>131</v>
      </c>
      <c r="AT233" s="23" t="s">
        <v>126</v>
      </c>
      <c r="AU233" s="23" t="s">
        <v>83</v>
      </c>
      <c r="AY233" s="23" t="s">
        <v>124</v>
      </c>
      <c r="BE233" s="203">
        <f>IF(N233="základní",J233,0)</f>
        <v>0</v>
      </c>
      <c r="BF233" s="203">
        <f>IF(N233="snížená",J233,0)</f>
        <v>0</v>
      </c>
      <c r="BG233" s="203">
        <f>IF(N233="zákl. přenesená",J233,0)</f>
        <v>0</v>
      </c>
      <c r="BH233" s="203">
        <f>IF(N233="sníž. přenesená",J233,0)</f>
        <v>0</v>
      </c>
      <c r="BI233" s="203">
        <f>IF(N233="nulová",J233,0)</f>
        <v>0</v>
      </c>
      <c r="BJ233" s="23" t="s">
        <v>24</v>
      </c>
      <c r="BK233" s="203">
        <f>ROUND(I233*H233,2)</f>
        <v>0</v>
      </c>
      <c r="BL233" s="23" t="s">
        <v>131</v>
      </c>
      <c r="BM233" s="23" t="s">
        <v>408</v>
      </c>
    </row>
    <row r="234" spans="2:65" s="1" customFormat="1" ht="94.5">
      <c r="B234" s="40"/>
      <c r="C234" s="62"/>
      <c r="D234" s="209" t="s">
        <v>133</v>
      </c>
      <c r="E234" s="62"/>
      <c r="F234" s="219" t="s">
        <v>409</v>
      </c>
      <c r="G234" s="62"/>
      <c r="H234" s="62"/>
      <c r="I234" s="162"/>
      <c r="J234" s="62"/>
      <c r="K234" s="62"/>
      <c r="L234" s="60"/>
      <c r="M234" s="206"/>
      <c r="N234" s="41"/>
      <c r="O234" s="41"/>
      <c r="P234" s="41"/>
      <c r="Q234" s="41"/>
      <c r="R234" s="41"/>
      <c r="S234" s="41"/>
      <c r="T234" s="77"/>
      <c r="AT234" s="23" t="s">
        <v>133</v>
      </c>
      <c r="AU234" s="23" t="s">
        <v>83</v>
      </c>
    </row>
    <row r="235" spans="2:65" s="1" customFormat="1" ht="31.5" customHeight="1">
      <c r="B235" s="40"/>
      <c r="C235" s="192" t="s">
        <v>410</v>
      </c>
      <c r="D235" s="192" t="s">
        <v>126</v>
      </c>
      <c r="E235" s="193" t="s">
        <v>411</v>
      </c>
      <c r="F235" s="194" t="s">
        <v>412</v>
      </c>
      <c r="G235" s="195" t="s">
        <v>380</v>
      </c>
      <c r="H235" s="196">
        <v>2</v>
      </c>
      <c r="I235" s="197"/>
      <c r="J235" s="198">
        <f>ROUND(I235*H235,2)</f>
        <v>0</v>
      </c>
      <c r="K235" s="194" t="s">
        <v>22</v>
      </c>
      <c r="L235" s="60"/>
      <c r="M235" s="199" t="s">
        <v>22</v>
      </c>
      <c r="N235" s="200" t="s">
        <v>45</v>
      </c>
      <c r="O235" s="41"/>
      <c r="P235" s="201">
        <f>O235*H235</f>
        <v>0</v>
      </c>
      <c r="Q235" s="201">
        <v>5.3769999999999998E-2</v>
      </c>
      <c r="R235" s="201">
        <f>Q235*H235</f>
        <v>0.10754</v>
      </c>
      <c r="S235" s="201">
        <v>0</v>
      </c>
      <c r="T235" s="202">
        <f>S235*H235</f>
        <v>0</v>
      </c>
      <c r="AR235" s="23" t="s">
        <v>131</v>
      </c>
      <c r="AT235" s="23" t="s">
        <v>126</v>
      </c>
      <c r="AU235" s="23" t="s">
        <v>83</v>
      </c>
      <c r="AY235" s="23" t="s">
        <v>124</v>
      </c>
      <c r="BE235" s="203">
        <f>IF(N235="základní",J235,0)</f>
        <v>0</v>
      </c>
      <c r="BF235" s="203">
        <f>IF(N235="snížená",J235,0)</f>
        <v>0</v>
      </c>
      <c r="BG235" s="203">
        <f>IF(N235="zákl. přenesená",J235,0)</f>
        <v>0</v>
      </c>
      <c r="BH235" s="203">
        <f>IF(N235="sníž. přenesená",J235,0)</f>
        <v>0</v>
      </c>
      <c r="BI235" s="203">
        <f>IF(N235="nulová",J235,0)</f>
        <v>0</v>
      </c>
      <c r="BJ235" s="23" t="s">
        <v>24</v>
      </c>
      <c r="BK235" s="203">
        <f>ROUND(I235*H235,2)</f>
        <v>0</v>
      </c>
      <c r="BL235" s="23" t="s">
        <v>131</v>
      </c>
      <c r="BM235" s="23" t="s">
        <v>413</v>
      </c>
    </row>
    <row r="236" spans="2:65" s="1" customFormat="1" ht="31.5" customHeight="1">
      <c r="B236" s="40"/>
      <c r="C236" s="192" t="s">
        <v>414</v>
      </c>
      <c r="D236" s="192" t="s">
        <v>126</v>
      </c>
      <c r="E236" s="193" t="s">
        <v>415</v>
      </c>
      <c r="F236" s="194" t="s">
        <v>416</v>
      </c>
      <c r="G236" s="195" t="s">
        <v>380</v>
      </c>
      <c r="H236" s="196">
        <v>1</v>
      </c>
      <c r="I236" s="197"/>
      <c r="J236" s="198">
        <f>ROUND(I236*H236,2)</f>
        <v>0</v>
      </c>
      <c r="K236" s="194" t="s">
        <v>130</v>
      </c>
      <c r="L236" s="60"/>
      <c r="M236" s="199" t="s">
        <v>22</v>
      </c>
      <c r="N236" s="200" t="s">
        <v>45</v>
      </c>
      <c r="O236" s="41"/>
      <c r="P236" s="201">
        <f>O236*H236</f>
        <v>0</v>
      </c>
      <c r="Q236" s="201">
        <v>1.136E-2</v>
      </c>
      <c r="R236" s="201">
        <f>Q236*H236</f>
        <v>1.136E-2</v>
      </c>
      <c r="S236" s="201">
        <v>0</v>
      </c>
      <c r="T236" s="202">
        <f>S236*H236</f>
        <v>0</v>
      </c>
      <c r="AR236" s="23" t="s">
        <v>131</v>
      </c>
      <c r="AT236" s="23" t="s">
        <v>126</v>
      </c>
      <c r="AU236" s="23" t="s">
        <v>83</v>
      </c>
      <c r="AY236" s="23" t="s">
        <v>124</v>
      </c>
      <c r="BE236" s="203">
        <f>IF(N236="základní",J236,0)</f>
        <v>0</v>
      </c>
      <c r="BF236" s="203">
        <f>IF(N236="snížená",J236,0)</f>
        <v>0</v>
      </c>
      <c r="BG236" s="203">
        <f>IF(N236="zákl. přenesená",J236,0)</f>
        <v>0</v>
      </c>
      <c r="BH236" s="203">
        <f>IF(N236="sníž. přenesená",J236,0)</f>
        <v>0</v>
      </c>
      <c r="BI236" s="203">
        <f>IF(N236="nulová",J236,0)</f>
        <v>0</v>
      </c>
      <c r="BJ236" s="23" t="s">
        <v>24</v>
      </c>
      <c r="BK236" s="203">
        <f>ROUND(I236*H236,2)</f>
        <v>0</v>
      </c>
      <c r="BL236" s="23" t="s">
        <v>131</v>
      </c>
      <c r="BM236" s="23" t="s">
        <v>417</v>
      </c>
    </row>
    <row r="237" spans="2:65" s="1" customFormat="1" ht="81">
      <c r="B237" s="40"/>
      <c r="C237" s="62"/>
      <c r="D237" s="209" t="s">
        <v>133</v>
      </c>
      <c r="E237" s="62"/>
      <c r="F237" s="219" t="s">
        <v>418</v>
      </c>
      <c r="G237" s="62"/>
      <c r="H237" s="62"/>
      <c r="I237" s="162"/>
      <c r="J237" s="62"/>
      <c r="K237" s="62"/>
      <c r="L237" s="60"/>
      <c r="M237" s="206"/>
      <c r="N237" s="41"/>
      <c r="O237" s="41"/>
      <c r="P237" s="41"/>
      <c r="Q237" s="41"/>
      <c r="R237" s="41"/>
      <c r="S237" s="41"/>
      <c r="T237" s="77"/>
      <c r="AT237" s="23" t="s">
        <v>133</v>
      </c>
      <c r="AU237" s="23" t="s">
        <v>83</v>
      </c>
    </row>
    <row r="238" spans="2:65" s="1" customFormat="1" ht="31.5" customHeight="1">
      <c r="B238" s="40"/>
      <c r="C238" s="192" t="s">
        <v>419</v>
      </c>
      <c r="D238" s="192" t="s">
        <v>126</v>
      </c>
      <c r="E238" s="193" t="s">
        <v>420</v>
      </c>
      <c r="F238" s="194" t="s">
        <v>421</v>
      </c>
      <c r="G238" s="195" t="s">
        <v>380</v>
      </c>
      <c r="H238" s="196">
        <v>1</v>
      </c>
      <c r="I238" s="197"/>
      <c r="J238" s="198">
        <f>ROUND(I238*H238,2)</f>
        <v>0</v>
      </c>
      <c r="K238" s="194" t="s">
        <v>130</v>
      </c>
      <c r="L238" s="60"/>
      <c r="M238" s="199" t="s">
        <v>22</v>
      </c>
      <c r="N238" s="200" t="s">
        <v>45</v>
      </c>
      <c r="O238" s="41"/>
      <c r="P238" s="201">
        <f>O238*H238</f>
        <v>0</v>
      </c>
      <c r="Q238" s="201">
        <v>1.8180000000000002E-2</v>
      </c>
      <c r="R238" s="201">
        <f>Q238*H238</f>
        <v>1.8180000000000002E-2</v>
      </c>
      <c r="S238" s="201">
        <v>0</v>
      </c>
      <c r="T238" s="202">
        <f>S238*H238</f>
        <v>0</v>
      </c>
      <c r="AR238" s="23" t="s">
        <v>131</v>
      </c>
      <c r="AT238" s="23" t="s">
        <v>126</v>
      </c>
      <c r="AU238" s="23" t="s">
        <v>83</v>
      </c>
      <c r="AY238" s="23" t="s">
        <v>124</v>
      </c>
      <c r="BE238" s="203">
        <f>IF(N238="základní",J238,0)</f>
        <v>0</v>
      </c>
      <c r="BF238" s="203">
        <f>IF(N238="snížená",J238,0)</f>
        <v>0</v>
      </c>
      <c r="BG238" s="203">
        <f>IF(N238="zákl. přenesená",J238,0)</f>
        <v>0</v>
      </c>
      <c r="BH238" s="203">
        <f>IF(N238="sníž. přenesená",J238,0)</f>
        <v>0</v>
      </c>
      <c r="BI238" s="203">
        <f>IF(N238="nulová",J238,0)</f>
        <v>0</v>
      </c>
      <c r="BJ238" s="23" t="s">
        <v>24</v>
      </c>
      <c r="BK238" s="203">
        <f>ROUND(I238*H238,2)</f>
        <v>0</v>
      </c>
      <c r="BL238" s="23" t="s">
        <v>131</v>
      </c>
      <c r="BM238" s="23" t="s">
        <v>422</v>
      </c>
    </row>
    <row r="239" spans="2:65" s="1" customFormat="1" ht="81">
      <c r="B239" s="40"/>
      <c r="C239" s="62"/>
      <c r="D239" s="209" t="s">
        <v>133</v>
      </c>
      <c r="E239" s="62"/>
      <c r="F239" s="219" t="s">
        <v>418</v>
      </c>
      <c r="G239" s="62"/>
      <c r="H239" s="62"/>
      <c r="I239" s="162"/>
      <c r="J239" s="62"/>
      <c r="K239" s="62"/>
      <c r="L239" s="60"/>
      <c r="M239" s="206"/>
      <c r="N239" s="41"/>
      <c r="O239" s="41"/>
      <c r="P239" s="41"/>
      <c r="Q239" s="41"/>
      <c r="R239" s="41"/>
      <c r="S239" s="41"/>
      <c r="T239" s="77"/>
      <c r="AT239" s="23" t="s">
        <v>133</v>
      </c>
      <c r="AU239" s="23" t="s">
        <v>83</v>
      </c>
    </row>
    <row r="240" spans="2:65" s="1" customFormat="1" ht="31.5" customHeight="1">
      <c r="B240" s="40"/>
      <c r="C240" s="192" t="s">
        <v>423</v>
      </c>
      <c r="D240" s="192" t="s">
        <v>126</v>
      </c>
      <c r="E240" s="193" t="s">
        <v>424</v>
      </c>
      <c r="F240" s="194" t="s">
        <v>425</v>
      </c>
      <c r="G240" s="195" t="s">
        <v>380</v>
      </c>
      <c r="H240" s="196">
        <v>2</v>
      </c>
      <c r="I240" s="197"/>
      <c r="J240" s="198">
        <f>ROUND(I240*H240,2)</f>
        <v>0</v>
      </c>
      <c r="K240" s="194" t="s">
        <v>130</v>
      </c>
      <c r="L240" s="60"/>
      <c r="M240" s="199" t="s">
        <v>22</v>
      </c>
      <c r="N240" s="200" t="s">
        <v>45</v>
      </c>
      <c r="O240" s="41"/>
      <c r="P240" s="201">
        <f>O240*H240</f>
        <v>0</v>
      </c>
      <c r="Q240" s="201">
        <v>6.2199999999999998E-3</v>
      </c>
      <c r="R240" s="201">
        <f>Q240*H240</f>
        <v>1.244E-2</v>
      </c>
      <c r="S240" s="201">
        <v>0</v>
      </c>
      <c r="T240" s="202">
        <f>S240*H240</f>
        <v>0</v>
      </c>
      <c r="AR240" s="23" t="s">
        <v>131</v>
      </c>
      <c r="AT240" s="23" t="s">
        <v>126</v>
      </c>
      <c r="AU240" s="23" t="s">
        <v>83</v>
      </c>
      <c r="AY240" s="23" t="s">
        <v>124</v>
      </c>
      <c r="BE240" s="203">
        <f>IF(N240="základní",J240,0)</f>
        <v>0</v>
      </c>
      <c r="BF240" s="203">
        <f>IF(N240="snížená",J240,0)</f>
        <v>0</v>
      </c>
      <c r="BG240" s="203">
        <f>IF(N240="zákl. přenesená",J240,0)</f>
        <v>0</v>
      </c>
      <c r="BH240" s="203">
        <f>IF(N240="sníž. přenesená",J240,0)</f>
        <v>0</v>
      </c>
      <c r="BI240" s="203">
        <f>IF(N240="nulová",J240,0)</f>
        <v>0</v>
      </c>
      <c r="BJ240" s="23" t="s">
        <v>24</v>
      </c>
      <c r="BK240" s="203">
        <f>ROUND(I240*H240,2)</f>
        <v>0</v>
      </c>
      <c r="BL240" s="23" t="s">
        <v>131</v>
      </c>
      <c r="BM240" s="23" t="s">
        <v>426</v>
      </c>
    </row>
    <row r="241" spans="2:65" s="1" customFormat="1" ht="81">
      <c r="B241" s="40"/>
      <c r="C241" s="62"/>
      <c r="D241" s="209" t="s">
        <v>133</v>
      </c>
      <c r="E241" s="62"/>
      <c r="F241" s="219" t="s">
        <v>418</v>
      </c>
      <c r="G241" s="62"/>
      <c r="H241" s="62"/>
      <c r="I241" s="162"/>
      <c r="J241" s="62"/>
      <c r="K241" s="62"/>
      <c r="L241" s="60"/>
      <c r="M241" s="206"/>
      <c r="N241" s="41"/>
      <c r="O241" s="41"/>
      <c r="P241" s="41"/>
      <c r="Q241" s="41"/>
      <c r="R241" s="41"/>
      <c r="S241" s="41"/>
      <c r="T241" s="77"/>
      <c r="AT241" s="23" t="s">
        <v>133</v>
      </c>
      <c r="AU241" s="23" t="s">
        <v>83</v>
      </c>
    </row>
    <row r="242" spans="2:65" s="1" customFormat="1" ht="31.5" customHeight="1">
      <c r="B242" s="40"/>
      <c r="C242" s="192" t="s">
        <v>427</v>
      </c>
      <c r="D242" s="192" t="s">
        <v>126</v>
      </c>
      <c r="E242" s="193" t="s">
        <v>428</v>
      </c>
      <c r="F242" s="194" t="s">
        <v>429</v>
      </c>
      <c r="G242" s="195" t="s">
        <v>380</v>
      </c>
      <c r="H242" s="196">
        <v>2</v>
      </c>
      <c r="I242" s="197"/>
      <c r="J242" s="198">
        <f>ROUND(I242*H242,2)</f>
        <v>0</v>
      </c>
      <c r="K242" s="194" t="s">
        <v>130</v>
      </c>
      <c r="L242" s="60"/>
      <c r="M242" s="199" t="s">
        <v>22</v>
      </c>
      <c r="N242" s="200" t="s">
        <v>45</v>
      </c>
      <c r="O242" s="41"/>
      <c r="P242" s="201">
        <f>O242*H242</f>
        <v>0</v>
      </c>
      <c r="Q242" s="201">
        <v>0</v>
      </c>
      <c r="R242" s="201">
        <f>Q242*H242</f>
        <v>0</v>
      </c>
      <c r="S242" s="201">
        <v>0</v>
      </c>
      <c r="T242" s="202">
        <f>S242*H242</f>
        <v>0</v>
      </c>
      <c r="AR242" s="23" t="s">
        <v>131</v>
      </c>
      <c r="AT242" s="23" t="s">
        <v>126</v>
      </c>
      <c r="AU242" s="23" t="s">
        <v>83</v>
      </c>
      <c r="AY242" s="23" t="s">
        <v>124</v>
      </c>
      <c r="BE242" s="203">
        <f>IF(N242="základní",J242,0)</f>
        <v>0</v>
      </c>
      <c r="BF242" s="203">
        <f>IF(N242="snížená",J242,0)</f>
        <v>0</v>
      </c>
      <c r="BG242" s="203">
        <f>IF(N242="zákl. přenesená",J242,0)</f>
        <v>0</v>
      </c>
      <c r="BH242" s="203">
        <f>IF(N242="sníž. přenesená",J242,0)</f>
        <v>0</v>
      </c>
      <c r="BI242" s="203">
        <f>IF(N242="nulová",J242,0)</f>
        <v>0</v>
      </c>
      <c r="BJ242" s="23" t="s">
        <v>24</v>
      </c>
      <c r="BK242" s="203">
        <f>ROUND(I242*H242,2)</f>
        <v>0</v>
      </c>
      <c r="BL242" s="23" t="s">
        <v>131</v>
      </c>
      <c r="BM242" s="23" t="s">
        <v>430</v>
      </c>
    </row>
    <row r="243" spans="2:65" s="1" customFormat="1" ht="81">
      <c r="B243" s="40"/>
      <c r="C243" s="62"/>
      <c r="D243" s="209" t="s">
        <v>133</v>
      </c>
      <c r="E243" s="62"/>
      <c r="F243" s="219" t="s">
        <v>418</v>
      </c>
      <c r="G243" s="62"/>
      <c r="H243" s="62"/>
      <c r="I243" s="162"/>
      <c r="J243" s="62"/>
      <c r="K243" s="62"/>
      <c r="L243" s="60"/>
      <c r="M243" s="206"/>
      <c r="N243" s="41"/>
      <c r="O243" s="41"/>
      <c r="P243" s="41"/>
      <c r="Q243" s="41"/>
      <c r="R243" s="41"/>
      <c r="S243" s="41"/>
      <c r="T243" s="77"/>
      <c r="AT243" s="23" t="s">
        <v>133</v>
      </c>
      <c r="AU243" s="23" t="s">
        <v>83</v>
      </c>
    </row>
    <row r="244" spans="2:65" s="1" customFormat="1" ht="31.5" customHeight="1">
      <c r="B244" s="40"/>
      <c r="C244" s="192" t="s">
        <v>431</v>
      </c>
      <c r="D244" s="192" t="s">
        <v>126</v>
      </c>
      <c r="E244" s="193" t="s">
        <v>432</v>
      </c>
      <c r="F244" s="194" t="s">
        <v>433</v>
      </c>
      <c r="G244" s="195" t="s">
        <v>380</v>
      </c>
      <c r="H244" s="196">
        <v>2</v>
      </c>
      <c r="I244" s="197"/>
      <c r="J244" s="198">
        <f>ROUND(I244*H244,2)</f>
        <v>0</v>
      </c>
      <c r="K244" s="194" t="s">
        <v>130</v>
      </c>
      <c r="L244" s="60"/>
      <c r="M244" s="199" t="s">
        <v>22</v>
      </c>
      <c r="N244" s="200" t="s">
        <v>45</v>
      </c>
      <c r="O244" s="41"/>
      <c r="P244" s="201">
        <f>O244*H244</f>
        <v>0</v>
      </c>
      <c r="Q244" s="201">
        <v>3.5349999999999999E-2</v>
      </c>
      <c r="R244" s="201">
        <f>Q244*H244</f>
        <v>7.0699999999999999E-2</v>
      </c>
      <c r="S244" s="201">
        <v>0</v>
      </c>
      <c r="T244" s="202">
        <f>S244*H244</f>
        <v>0</v>
      </c>
      <c r="AR244" s="23" t="s">
        <v>131</v>
      </c>
      <c r="AT244" s="23" t="s">
        <v>126</v>
      </c>
      <c r="AU244" s="23" t="s">
        <v>83</v>
      </c>
      <c r="AY244" s="23" t="s">
        <v>124</v>
      </c>
      <c r="BE244" s="203">
        <f>IF(N244="základní",J244,0)</f>
        <v>0</v>
      </c>
      <c r="BF244" s="203">
        <f>IF(N244="snížená",J244,0)</f>
        <v>0</v>
      </c>
      <c r="BG244" s="203">
        <f>IF(N244="zákl. přenesená",J244,0)</f>
        <v>0</v>
      </c>
      <c r="BH244" s="203">
        <f>IF(N244="sníž. přenesená",J244,0)</f>
        <v>0</v>
      </c>
      <c r="BI244" s="203">
        <f>IF(N244="nulová",J244,0)</f>
        <v>0</v>
      </c>
      <c r="BJ244" s="23" t="s">
        <v>24</v>
      </c>
      <c r="BK244" s="203">
        <f>ROUND(I244*H244,2)</f>
        <v>0</v>
      </c>
      <c r="BL244" s="23" t="s">
        <v>131</v>
      </c>
      <c r="BM244" s="23" t="s">
        <v>434</v>
      </c>
    </row>
    <row r="245" spans="2:65" s="1" customFormat="1" ht="81">
      <c r="B245" s="40"/>
      <c r="C245" s="62"/>
      <c r="D245" s="209" t="s">
        <v>133</v>
      </c>
      <c r="E245" s="62"/>
      <c r="F245" s="219" t="s">
        <v>418</v>
      </c>
      <c r="G245" s="62"/>
      <c r="H245" s="62"/>
      <c r="I245" s="162"/>
      <c r="J245" s="62"/>
      <c r="K245" s="62"/>
      <c r="L245" s="60"/>
      <c r="M245" s="206"/>
      <c r="N245" s="41"/>
      <c r="O245" s="41"/>
      <c r="P245" s="41"/>
      <c r="Q245" s="41"/>
      <c r="R245" s="41"/>
      <c r="S245" s="41"/>
      <c r="T245" s="77"/>
      <c r="AT245" s="23" t="s">
        <v>133</v>
      </c>
      <c r="AU245" s="23" t="s">
        <v>83</v>
      </c>
    </row>
    <row r="246" spans="2:65" s="1" customFormat="1" ht="31.5" customHeight="1">
      <c r="B246" s="40"/>
      <c r="C246" s="192" t="s">
        <v>435</v>
      </c>
      <c r="D246" s="192" t="s">
        <v>126</v>
      </c>
      <c r="E246" s="193" t="s">
        <v>436</v>
      </c>
      <c r="F246" s="194" t="s">
        <v>437</v>
      </c>
      <c r="G246" s="195" t="s">
        <v>380</v>
      </c>
      <c r="H246" s="196">
        <v>12</v>
      </c>
      <c r="I246" s="197"/>
      <c r="J246" s="198">
        <f>ROUND(I246*H246,2)</f>
        <v>0</v>
      </c>
      <c r="K246" s="194" t="s">
        <v>22</v>
      </c>
      <c r="L246" s="60"/>
      <c r="M246" s="199" t="s">
        <v>22</v>
      </c>
      <c r="N246" s="200" t="s">
        <v>45</v>
      </c>
      <c r="O246" s="41"/>
      <c r="P246" s="201">
        <f>O246*H246</f>
        <v>0</v>
      </c>
      <c r="Q246" s="201">
        <v>6.0000000000000002E-5</v>
      </c>
      <c r="R246" s="201">
        <f>Q246*H246</f>
        <v>7.2000000000000005E-4</v>
      </c>
      <c r="S246" s="201">
        <v>0</v>
      </c>
      <c r="T246" s="202">
        <f>S246*H246</f>
        <v>0</v>
      </c>
      <c r="AR246" s="23" t="s">
        <v>131</v>
      </c>
      <c r="AT246" s="23" t="s">
        <v>126</v>
      </c>
      <c r="AU246" s="23" t="s">
        <v>83</v>
      </c>
      <c r="AY246" s="23" t="s">
        <v>124</v>
      </c>
      <c r="BE246" s="203">
        <f>IF(N246="základní",J246,0)</f>
        <v>0</v>
      </c>
      <c r="BF246" s="203">
        <f>IF(N246="snížená",J246,0)</f>
        <v>0</v>
      </c>
      <c r="BG246" s="203">
        <f>IF(N246="zákl. přenesená",J246,0)</f>
        <v>0</v>
      </c>
      <c r="BH246" s="203">
        <f>IF(N246="sníž. přenesená",J246,0)</f>
        <v>0</v>
      </c>
      <c r="BI246" s="203">
        <f>IF(N246="nulová",J246,0)</f>
        <v>0</v>
      </c>
      <c r="BJ246" s="23" t="s">
        <v>24</v>
      </c>
      <c r="BK246" s="203">
        <f>ROUND(I246*H246,2)</f>
        <v>0</v>
      </c>
      <c r="BL246" s="23" t="s">
        <v>131</v>
      </c>
      <c r="BM246" s="23" t="s">
        <v>438</v>
      </c>
    </row>
    <row r="247" spans="2:65" s="1" customFormat="1" ht="27">
      <c r="B247" s="40"/>
      <c r="C247" s="62"/>
      <c r="D247" s="209" t="s">
        <v>439</v>
      </c>
      <c r="E247" s="62"/>
      <c r="F247" s="219" t="s">
        <v>440</v>
      </c>
      <c r="G247" s="62"/>
      <c r="H247" s="62"/>
      <c r="I247" s="162"/>
      <c r="J247" s="62"/>
      <c r="K247" s="62"/>
      <c r="L247" s="60"/>
      <c r="M247" s="206"/>
      <c r="N247" s="41"/>
      <c r="O247" s="41"/>
      <c r="P247" s="41"/>
      <c r="Q247" s="41"/>
      <c r="R247" s="41"/>
      <c r="S247" s="41"/>
      <c r="T247" s="77"/>
      <c r="AT247" s="23" t="s">
        <v>439</v>
      </c>
      <c r="AU247" s="23" t="s">
        <v>83</v>
      </c>
    </row>
    <row r="248" spans="2:65" s="1" customFormat="1" ht="31.5" customHeight="1">
      <c r="B248" s="40"/>
      <c r="C248" s="192" t="s">
        <v>441</v>
      </c>
      <c r="D248" s="192" t="s">
        <v>126</v>
      </c>
      <c r="E248" s="193" t="s">
        <v>442</v>
      </c>
      <c r="F248" s="194" t="s">
        <v>443</v>
      </c>
      <c r="G248" s="195" t="s">
        <v>380</v>
      </c>
      <c r="H248" s="196">
        <v>384</v>
      </c>
      <c r="I248" s="197"/>
      <c r="J248" s="198">
        <f>ROUND(I248*H248,2)</f>
        <v>0</v>
      </c>
      <c r="K248" s="194" t="s">
        <v>130</v>
      </c>
      <c r="L248" s="60"/>
      <c r="M248" s="199" t="s">
        <v>22</v>
      </c>
      <c r="N248" s="200" t="s">
        <v>45</v>
      </c>
      <c r="O248" s="41"/>
      <c r="P248" s="201">
        <f>O248*H248</f>
        <v>0</v>
      </c>
      <c r="Q248" s="201">
        <v>1E-4</v>
      </c>
      <c r="R248" s="201">
        <f>Q248*H248</f>
        <v>3.8400000000000004E-2</v>
      </c>
      <c r="S248" s="201">
        <v>0</v>
      </c>
      <c r="T248" s="202">
        <f>S248*H248</f>
        <v>0</v>
      </c>
      <c r="AR248" s="23" t="s">
        <v>131</v>
      </c>
      <c r="AT248" s="23" t="s">
        <v>126</v>
      </c>
      <c r="AU248" s="23" t="s">
        <v>83</v>
      </c>
      <c r="AY248" s="23" t="s">
        <v>124</v>
      </c>
      <c r="BE248" s="203">
        <f>IF(N248="základní",J248,0)</f>
        <v>0</v>
      </c>
      <c r="BF248" s="203">
        <f>IF(N248="snížená",J248,0)</f>
        <v>0</v>
      </c>
      <c r="BG248" s="203">
        <f>IF(N248="zákl. přenesená",J248,0)</f>
        <v>0</v>
      </c>
      <c r="BH248" s="203">
        <f>IF(N248="sníž. přenesená",J248,0)</f>
        <v>0</v>
      </c>
      <c r="BI248" s="203">
        <f>IF(N248="nulová",J248,0)</f>
        <v>0</v>
      </c>
      <c r="BJ248" s="23" t="s">
        <v>24</v>
      </c>
      <c r="BK248" s="203">
        <f>ROUND(I248*H248,2)</f>
        <v>0</v>
      </c>
      <c r="BL248" s="23" t="s">
        <v>131</v>
      </c>
      <c r="BM248" s="23" t="s">
        <v>444</v>
      </c>
    </row>
    <row r="249" spans="2:65" s="1" customFormat="1" ht="22.5" customHeight="1">
      <c r="B249" s="40"/>
      <c r="C249" s="192" t="s">
        <v>445</v>
      </c>
      <c r="D249" s="192" t="s">
        <v>126</v>
      </c>
      <c r="E249" s="193" t="s">
        <v>446</v>
      </c>
      <c r="F249" s="194" t="s">
        <v>447</v>
      </c>
      <c r="G249" s="195" t="s">
        <v>380</v>
      </c>
      <c r="H249" s="196">
        <v>2</v>
      </c>
      <c r="I249" s="197"/>
      <c r="J249" s="198">
        <f>ROUND(I249*H249,2)</f>
        <v>0</v>
      </c>
      <c r="K249" s="194" t="s">
        <v>130</v>
      </c>
      <c r="L249" s="60"/>
      <c r="M249" s="199" t="s">
        <v>22</v>
      </c>
      <c r="N249" s="200" t="s">
        <v>45</v>
      </c>
      <c r="O249" s="41"/>
      <c r="P249" s="201">
        <f>O249*H249</f>
        <v>0</v>
      </c>
      <c r="Q249" s="201">
        <v>2.0000000000000001E-4</v>
      </c>
      <c r="R249" s="201">
        <f>Q249*H249</f>
        <v>4.0000000000000002E-4</v>
      </c>
      <c r="S249" s="201">
        <v>0</v>
      </c>
      <c r="T249" s="202">
        <f>S249*H249</f>
        <v>0</v>
      </c>
      <c r="AR249" s="23" t="s">
        <v>131</v>
      </c>
      <c r="AT249" s="23" t="s">
        <v>126</v>
      </c>
      <c r="AU249" s="23" t="s">
        <v>83</v>
      </c>
      <c r="AY249" s="23" t="s">
        <v>124</v>
      </c>
      <c r="BE249" s="203">
        <f>IF(N249="základní",J249,0)</f>
        <v>0</v>
      </c>
      <c r="BF249" s="203">
        <f>IF(N249="snížená",J249,0)</f>
        <v>0</v>
      </c>
      <c r="BG249" s="203">
        <f>IF(N249="zákl. přenesená",J249,0)</f>
        <v>0</v>
      </c>
      <c r="BH249" s="203">
        <f>IF(N249="sníž. přenesená",J249,0)</f>
        <v>0</v>
      </c>
      <c r="BI249" s="203">
        <f>IF(N249="nulová",J249,0)</f>
        <v>0</v>
      </c>
      <c r="BJ249" s="23" t="s">
        <v>24</v>
      </c>
      <c r="BK249" s="203">
        <f>ROUND(I249*H249,2)</f>
        <v>0</v>
      </c>
      <c r="BL249" s="23" t="s">
        <v>131</v>
      </c>
      <c r="BM249" s="23" t="s">
        <v>448</v>
      </c>
    </row>
    <row r="250" spans="2:65" s="1" customFormat="1" ht="27">
      <c r="B250" s="40"/>
      <c r="C250" s="62"/>
      <c r="D250" s="209" t="s">
        <v>133</v>
      </c>
      <c r="E250" s="62"/>
      <c r="F250" s="219" t="s">
        <v>449</v>
      </c>
      <c r="G250" s="62"/>
      <c r="H250" s="62"/>
      <c r="I250" s="162"/>
      <c r="J250" s="62"/>
      <c r="K250" s="62"/>
      <c r="L250" s="60"/>
      <c r="M250" s="206"/>
      <c r="N250" s="41"/>
      <c r="O250" s="41"/>
      <c r="P250" s="41"/>
      <c r="Q250" s="41"/>
      <c r="R250" s="41"/>
      <c r="S250" s="41"/>
      <c r="T250" s="77"/>
      <c r="AT250" s="23" t="s">
        <v>133</v>
      </c>
      <c r="AU250" s="23" t="s">
        <v>83</v>
      </c>
    </row>
    <row r="251" spans="2:65" s="1" customFormat="1" ht="22.5" customHeight="1">
      <c r="B251" s="40"/>
      <c r="C251" s="192" t="s">
        <v>450</v>
      </c>
      <c r="D251" s="192" t="s">
        <v>126</v>
      </c>
      <c r="E251" s="193" t="s">
        <v>451</v>
      </c>
      <c r="F251" s="194" t="s">
        <v>452</v>
      </c>
      <c r="G251" s="195" t="s">
        <v>380</v>
      </c>
      <c r="H251" s="196">
        <v>30</v>
      </c>
      <c r="I251" s="197"/>
      <c r="J251" s="198">
        <f>ROUND(I251*H251,2)</f>
        <v>0</v>
      </c>
      <c r="K251" s="194" t="s">
        <v>130</v>
      </c>
      <c r="L251" s="60"/>
      <c r="M251" s="199" t="s">
        <v>22</v>
      </c>
      <c r="N251" s="200" t="s">
        <v>45</v>
      </c>
      <c r="O251" s="41"/>
      <c r="P251" s="201">
        <f>O251*H251</f>
        <v>0</v>
      </c>
      <c r="Q251" s="201">
        <v>1.01E-3</v>
      </c>
      <c r="R251" s="201">
        <f>Q251*H251</f>
        <v>3.0300000000000001E-2</v>
      </c>
      <c r="S251" s="201">
        <v>0</v>
      </c>
      <c r="T251" s="202">
        <f>S251*H251</f>
        <v>0</v>
      </c>
      <c r="AR251" s="23" t="s">
        <v>131</v>
      </c>
      <c r="AT251" s="23" t="s">
        <v>126</v>
      </c>
      <c r="AU251" s="23" t="s">
        <v>83</v>
      </c>
      <c r="AY251" s="23" t="s">
        <v>124</v>
      </c>
      <c r="BE251" s="203">
        <f>IF(N251="základní",J251,0)</f>
        <v>0</v>
      </c>
      <c r="BF251" s="203">
        <f>IF(N251="snížená",J251,0)</f>
        <v>0</v>
      </c>
      <c r="BG251" s="203">
        <f>IF(N251="zákl. přenesená",J251,0)</f>
        <v>0</v>
      </c>
      <c r="BH251" s="203">
        <f>IF(N251="sníž. přenesená",J251,0)</f>
        <v>0</v>
      </c>
      <c r="BI251" s="203">
        <f>IF(N251="nulová",J251,0)</f>
        <v>0</v>
      </c>
      <c r="BJ251" s="23" t="s">
        <v>24</v>
      </c>
      <c r="BK251" s="203">
        <f>ROUND(I251*H251,2)</f>
        <v>0</v>
      </c>
      <c r="BL251" s="23" t="s">
        <v>131</v>
      </c>
      <c r="BM251" s="23" t="s">
        <v>453</v>
      </c>
    </row>
    <row r="252" spans="2:65" s="1" customFormat="1" ht="27">
      <c r="B252" s="40"/>
      <c r="C252" s="62"/>
      <c r="D252" s="209" t="s">
        <v>133</v>
      </c>
      <c r="E252" s="62"/>
      <c r="F252" s="219" t="s">
        <v>449</v>
      </c>
      <c r="G252" s="62"/>
      <c r="H252" s="62"/>
      <c r="I252" s="162"/>
      <c r="J252" s="62"/>
      <c r="K252" s="62"/>
      <c r="L252" s="60"/>
      <c r="M252" s="206"/>
      <c r="N252" s="41"/>
      <c r="O252" s="41"/>
      <c r="P252" s="41"/>
      <c r="Q252" s="41"/>
      <c r="R252" s="41"/>
      <c r="S252" s="41"/>
      <c r="T252" s="77"/>
      <c r="AT252" s="23" t="s">
        <v>133</v>
      </c>
      <c r="AU252" s="23" t="s">
        <v>83</v>
      </c>
    </row>
    <row r="253" spans="2:65" s="1" customFormat="1" ht="22.5" customHeight="1">
      <c r="B253" s="40"/>
      <c r="C253" s="192" t="s">
        <v>454</v>
      </c>
      <c r="D253" s="192" t="s">
        <v>126</v>
      </c>
      <c r="E253" s="193" t="s">
        <v>455</v>
      </c>
      <c r="F253" s="194" t="s">
        <v>456</v>
      </c>
      <c r="G253" s="195" t="s">
        <v>162</v>
      </c>
      <c r="H253" s="196">
        <v>9</v>
      </c>
      <c r="I253" s="197"/>
      <c r="J253" s="198">
        <f>ROUND(I253*H253,2)</f>
        <v>0</v>
      </c>
      <c r="K253" s="194" t="s">
        <v>130</v>
      </c>
      <c r="L253" s="60"/>
      <c r="M253" s="199" t="s">
        <v>22</v>
      </c>
      <c r="N253" s="200" t="s">
        <v>45</v>
      </c>
      <c r="O253" s="41"/>
      <c r="P253" s="201">
        <f>O253*H253</f>
        <v>0</v>
      </c>
      <c r="Q253" s="201">
        <v>4.6999999999999999E-4</v>
      </c>
      <c r="R253" s="201">
        <f>Q253*H253</f>
        <v>4.2300000000000003E-3</v>
      </c>
      <c r="S253" s="201">
        <v>0</v>
      </c>
      <c r="T253" s="202">
        <f>S253*H253</f>
        <v>0</v>
      </c>
      <c r="AR253" s="23" t="s">
        <v>131</v>
      </c>
      <c r="AT253" s="23" t="s">
        <v>126</v>
      </c>
      <c r="AU253" s="23" t="s">
        <v>83</v>
      </c>
      <c r="AY253" s="23" t="s">
        <v>124</v>
      </c>
      <c r="BE253" s="203">
        <f>IF(N253="základní",J253,0)</f>
        <v>0</v>
      </c>
      <c r="BF253" s="203">
        <f>IF(N253="snížená",J253,0)</f>
        <v>0</v>
      </c>
      <c r="BG253" s="203">
        <f>IF(N253="zákl. přenesená",J253,0)</f>
        <v>0</v>
      </c>
      <c r="BH253" s="203">
        <f>IF(N253="sníž. přenesená",J253,0)</f>
        <v>0</v>
      </c>
      <c r="BI253" s="203">
        <f>IF(N253="nulová",J253,0)</f>
        <v>0</v>
      </c>
      <c r="BJ253" s="23" t="s">
        <v>24</v>
      </c>
      <c r="BK253" s="203">
        <f>ROUND(I253*H253,2)</f>
        <v>0</v>
      </c>
      <c r="BL253" s="23" t="s">
        <v>131</v>
      </c>
      <c r="BM253" s="23" t="s">
        <v>457</v>
      </c>
    </row>
    <row r="254" spans="2:65" s="1" customFormat="1" ht="44.25" customHeight="1">
      <c r="B254" s="40"/>
      <c r="C254" s="245" t="s">
        <v>458</v>
      </c>
      <c r="D254" s="245" t="s">
        <v>292</v>
      </c>
      <c r="E254" s="246" t="s">
        <v>459</v>
      </c>
      <c r="F254" s="247" t="s">
        <v>460</v>
      </c>
      <c r="G254" s="248" t="s">
        <v>162</v>
      </c>
      <c r="H254" s="249">
        <v>9</v>
      </c>
      <c r="I254" s="250"/>
      <c r="J254" s="251">
        <f>ROUND(I254*H254,2)</f>
        <v>0</v>
      </c>
      <c r="K254" s="247" t="s">
        <v>22</v>
      </c>
      <c r="L254" s="252"/>
      <c r="M254" s="253" t="s">
        <v>22</v>
      </c>
      <c r="N254" s="254" t="s">
        <v>45</v>
      </c>
      <c r="O254" s="41"/>
      <c r="P254" s="201">
        <f>O254*H254</f>
        <v>0</v>
      </c>
      <c r="Q254" s="201">
        <v>2.0899999999999998E-2</v>
      </c>
      <c r="R254" s="201">
        <f>Q254*H254</f>
        <v>0.18809999999999999</v>
      </c>
      <c r="S254" s="201">
        <v>0</v>
      </c>
      <c r="T254" s="202">
        <f>S254*H254</f>
        <v>0</v>
      </c>
      <c r="AR254" s="23" t="s">
        <v>172</v>
      </c>
      <c r="AT254" s="23" t="s">
        <v>292</v>
      </c>
      <c r="AU254" s="23" t="s">
        <v>83</v>
      </c>
      <c r="AY254" s="23" t="s">
        <v>124</v>
      </c>
      <c r="BE254" s="203">
        <f>IF(N254="základní",J254,0)</f>
        <v>0</v>
      </c>
      <c r="BF254" s="203">
        <f>IF(N254="snížená",J254,0)</f>
        <v>0</v>
      </c>
      <c r="BG254" s="203">
        <f>IF(N254="zákl. přenesená",J254,0)</f>
        <v>0</v>
      </c>
      <c r="BH254" s="203">
        <f>IF(N254="sníž. přenesená",J254,0)</f>
        <v>0</v>
      </c>
      <c r="BI254" s="203">
        <f>IF(N254="nulová",J254,0)</f>
        <v>0</v>
      </c>
      <c r="BJ254" s="23" t="s">
        <v>24</v>
      </c>
      <c r="BK254" s="203">
        <f>ROUND(I254*H254,2)</f>
        <v>0</v>
      </c>
      <c r="BL254" s="23" t="s">
        <v>131</v>
      </c>
      <c r="BM254" s="23" t="s">
        <v>461</v>
      </c>
    </row>
    <row r="255" spans="2:65" s="1" customFormat="1" ht="27">
      <c r="B255" s="40"/>
      <c r="C255" s="62"/>
      <c r="D255" s="209" t="s">
        <v>439</v>
      </c>
      <c r="E255" s="62"/>
      <c r="F255" s="219" t="s">
        <v>462</v>
      </c>
      <c r="G255" s="62"/>
      <c r="H255" s="62"/>
      <c r="I255" s="162"/>
      <c r="J255" s="62"/>
      <c r="K255" s="62"/>
      <c r="L255" s="60"/>
      <c r="M255" s="206"/>
      <c r="N255" s="41"/>
      <c r="O255" s="41"/>
      <c r="P255" s="41"/>
      <c r="Q255" s="41"/>
      <c r="R255" s="41"/>
      <c r="S255" s="41"/>
      <c r="T255" s="77"/>
      <c r="AT255" s="23" t="s">
        <v>439</v>
      </c>
      <c r="AU255" s="23" t="s">
        <v>83</v>
      </c>
    </row>
    <row r="256" spans="2:65" s="1" customFormat="1" ht="22.5" customHeight="1">
      <c r="B256" s="40"/>
      <c r="C256" s="192" t="s">
        <v>463</v>
      </c>
      <c r="D256" s="192" t="s">
        <v>126</v>
      </c>
      <c r="E256" s="193" t="s">
        <v>464</v>
      </c>
      <c r="F256" s="194" t="s">
        <v>465</v>
      </c>
      <c r="G256" s="195" t="s">
        <v>162</v>
      </c>
      <c r="H256" s="196">
        <v>98</v>
      </c>
      <c r="I256" s="197"/>
      <c r="J256" s="198">
        <f>ROUND(I256*H256,2)</f>
        <v>0</v>
      </c>
      <c r="K256" s="194" t="s">
        <v>130</v>
      </c>
      <c r="L256" s="60"/>
      <c r="M256" s="199" t="s">
        <v>22</v>
      </c>
      <c r="N256" s="200" t="s">
        <v>45</v>
      </c>
      <c r="O256" s="41"/>
      <c r="P256" s="201">
        <f>O256*H256</f>
        <v>0</v>
      </c>
      <c r="Q256" s="201">
        <v>5.8E-4</v>
      </c>
      <c r="R256" s="201">
        <f>Q256*H256</f>
        <v>5.6840000000000002E-2</v>
      </c>
      <c r="S256" s="201">
        <v>0</v>
      </c>
      <c r="T256" s="202">
        <f>S256*H256</f>
        <v>0</v>
      </c>
      <c r="AR256" s="23" t="s">
        <v>131</v>
      </c>
      <c r="AT256" s="23" t="s">
        <v>126</v>
      </c>
      <c r="AU256" s="23" t="s">
        <v>83</v>
      </c>
      <c r="AY256" s="23" t="s">
        <v>124</v>
      </c>
      <c r="BE256" s="203">
        <f>IF(N256="základní",J256,0)</f>
        <v>0</v>
      </c>
      <c r="BF256" s="203">
        <f>IF(N256="snížená",J256,0)</f>
        <v>0</v>
      </c>
      <c r="BG256" s="203">
        <f>IF(N256="zákl. přenesená",J256,0)</f>
        <v>0</v>
      </c>
      <c r="BH256" s="203">
        <f>IF(N256="sníž. přenesená",J256,0)</f>
        <v>0</v>
      </c>
      <c r="BI256" s="203">
        <f>IF(N256="nulová",J256,0)</f>
        <v>0</v>
      </c>
      <c r="BJ256" s="23" t="s">
        <v>24</v>
      </c>
      <c r="BK256" s="203">
        <f>ROUND(I256*H256,2)</f>
        <v>0</v>
      </c>
      <c r="BL256" s="23" t="s">
        <v>131</v>
      </c>
      <c r="BM256" s="23" t="s">
        <v>466</v>
      </c>
    </row>
    <row r="257" spans="2:65" s="1" customFormat="1" ht="44.25" customHeight="1">
      <c r="B257" s="40"/>
      <c r="C257" s="245" t="s">
        <v>467</v>
      </c>
      <c r="D257" s="245" t="s">
        <v>292</v>
      </c>
      <c r="E257" s="246" t="s">
        <v>468</v>
      </c>
      <c r="F257" s="247" t="s">
        <v>469</v>
      </c>
      <c r="G257" s="248" t="s">
        <v>162</v>
      </c>
      <c r="H257" s="249">
        <v>98</v>
      </c>
      <c r="I257" s="250"/>
      <c r="J257" s="251">
        <f>ROUND(I257*H257,2)</f>
        <v>0</v>
      </c>
      <c r="K257" s="247" t="s">
        <v>22</v>
      </c>
      <c r="L257" s="252"/>
      <c r="M257" s="253" t="s">
        <v>22</v>
      </c>
      <c r="N257" s="254" t="s">
        <v>45</v>
      </c>
      <c r="O257" s="41"/>
      <c r="P257" s="201">
        <f>O257*H257</f>
        <v>0</v>
      </c>
      <c r="Q257" s="201">
        <v>6.4899999999999999E-2</v>
      </c>
      <c r="R257" s="201">
        <f>Q257*H257</f>
        <v>6.3601999999999999</v>
      </c>
      <c r="S257" s="201">
        <v>0</v>
      </c>
      <c r="T257" s="202">
        <f>S257*H257</f>
        <v>0</v>
      </c>
      <c r="AR257" s="23" t="s">
        <v>172</v>
      </c>
      <c r="AT257" s="23" t="s">
        <v>292</v>
      </c>
      <c r="AU257" s="23" t="s">
        <v>83</v>
      </c>
      <c r="AY257" s="23" t="s">
        <v>124</v>
      </c>
      <c r="BE257" s="203">
        <f>IF(N257="základní",J257,0)</f>
        <v>0</v>
      </c>
      <c r="BF257" s="203">
        <f>IF(N257="snížená",J257,0)</f>
        <v>0</v>
      </c>
      <c r="BG257" s="203">
        <f>IF(N257="zákl. přenesená",J257,0)</f>
        <v>0</v>
      </c>
      <c r="BH257" s="203">
        <f>IF(N257="sníž. přenesená",J257,0)</f>
        <v>0</v>
      </c>
      <c r="BI257" s="203">
        <f>IF(N257="nulová",J257,0)</f>
        <v>0</v>
      </c>
      <c r="BJ257" s="23" t="s">
        <v>24</v>
      </c>
      <c r="BK257" s="203">
        <f>ROUND(I257*H257,2)</f>
        <v>0</v>
      </c>
      <c r="BL257" s="23" t="s">
        <v>131</v>
      </c>
      <c r="BM257" s="23" t="s">
        <v>470</v>
      </c>
    </row>
    <row r="258" spans="2:65" s="1" customFormat="1" ht="27">
      <c r="B258" s="40"/>
      <c r="C258" s="62"/>
      <c r="D258" s="204" t="s">
        <v>439</v>
      </c>
      <c r="E258" s="62"/>
      <c r="F258" s="205" t="s">
        <v>471</v>
      </c>
      <c r="G258" s="62"/>
      <c r="H258" s="62"/>
      <c r="I258" s="162"/>
      <c r="J258" s="62"/>
      <c r="K258" s="62"/>
      <c r="L258" s="60"/>
      <c r="M258" s="206"/>
      <c r="N258" s="41"/>
      <c r="O258" s="41"/>
      <c r="P258" s="41"/>
      <c r="Q258" s="41"/>
      <c r="R258" s="41"/>
      <c r="S258" s="41"/>
      <c r="T258" s="77"/>
      <c r="AT258" s="23" t="s">
        <v>439</v>
      </c>
      <c r="AU258" s="23" t="s">
        <v>83</v>
      </c>
    </row>
    <row r="259" spans="2:65" s="10" customFormat="1" ht="29.85" customHeight="1">
      <c r="B259" s="175"/>
      <c r="C259" s="176"/>
      <c r="D259" s="189" t="s">
        <v>73</v>
      </c>
      <c r="E259" s="190" t="s">
        <v>181</v>
      </c>
      <c r="F259" s="190" t="s">
        <v>472</v>
      </c>
      <c r="G259" s="176"/>
      <c r="H259" s="176"/>
      <c r="I259" s="179"/>
      <c r="J259" s="191">
        <f>BK259</f>
        <v>0</v>
      </c>
      <c r="K259" s="176"/>
      <c r="L259" s="181"/>
      <c r="M259" s="182"/>
      <c r="N259" s="183"/>
      <c r="O259" s="183"/>
      <c r="P259" s="184">
        <f>SUM(P260:P262)</f>
        <v>0</v>
      </c>
      <c r="Q259" s="183"/>
      <c r="R259" s="184">
        <f>SUM(R260:R262)</f>
        <v>0</v>
      </c>
      <c r="S259" s="183"/>
      <c r="T259" s="185">
        <f>SUM(T260:T262)</f>
        <v>0</v>
      </c>
      <c r="AR259" s="186" t="s">
        <v>24</v>
      </c>
      <c r="AT259" s="187" t="s">
        <v>73</v>
      </c>
      <c r="AU259" s="187" t="s">
        <v>24</v>
      </c>
      <c r="AY259" s="186" t="s">
        <v>124</v>
      </c>
      <c r="BK259" s="188">
        <f>SUM(BK260:BK262)</f>
        <v>0</v>
      </c>
    </row>
    <row r="260" spans="2:65" s="1" customFormat="1" ht="22.5" customHeight="1">
      <c r="B260" s="40"/>
      <c r="C260" s="192" t="s">
        <v>473</v>
      </c>
      <c r="D260" s="192" t="s">
        <v>126</v>
      </c>
      <c r="E260" s="193" t="s">
        <v>474</v>
      </c>
      <c r="F260" s="194" t="s">
        <v>475</v>
      </c>
      <c r="G260" s="195" t="s">
        <v>162</v>
      </c>
      <c r="H260" s="196">
        <v>150</v>
      </c>
      <c r="I260" s="197"/>
      <c r="J260" s="198">
        <f>ROUND(I260*H260,2)</f>
        <v>0</v>
      </c>
      <c r="K260" s="194" t="s">
        <v>130</v>
      </c>
      <c r="L260" s="60"/>
      <c r="M260" s="199" t="s">
        <v>22</v>
      </c>
      <c r="N260" s="200" t="s">
        <v>45</v>
      </c>
      <c r="O260" s="41"/>
      <c r="P260" s="201">
        <f>O260*H260</f>
        <v>0</v>
      </c>
      <c r="Q260" s="201">
        <v>0</v>
      </c>
      <c r="R260" s="201">
        <f>Q260*H260</f>
        <v>0</v>
      </c>
      <c r="S260" s="201">
        <v>0</v>
      </c>
      <c r="T260" s="202">
        <f>S260*H260</f>
        <v>0</v>
      </c>
      <c r="AR260" s="23" t="s">
        <v>131</v>
      </c>
      <c r="AT260" s="23" t="s">
        <v>126</v>
      </c>
      <c r="AU260" s="23" t="s">
        <v>83</v>
      </c>
      <c r="AY260" s="23" t="s">
        <v>124</v>
      </c>
      <c r="BE260" s="203">
        <f>IF(N260="základní",J260,0)</f>
        <v>0</v>
      </c>
      <c r="BF260" s="203">
        <f>IF(N260="snížená",J260,0)</f>
        <v>0</v>
      </c>
      <c r="BG260" s="203">
        <f>IF(N260="zákl. přenesená",J260,0)</f>
        <v>0</v>
      </c>
      <c r="BH260" s="203">
        <f>IF(N260="sníž. přenesená",J260,0)</f>
        <v>0</v>
      </c>
      <c r="BI260" s="203">
        <f>IF(N260="nulová",J260,0)</f>
        <v>0</v>
      </c>
      <c r="BJ260" s="23" t="s">
        <v>24</v>
      </c>
      <c r="BK260" s="203">
        <f>ROUND(I260*H260,2)</f>
        <v>0</v>
      </c>
      <c r="BL260" s="23" t="s">
        <v>131</v>
      </c>
      <c r="BM260" s="23" t="s">
        <v>476</v>
      </c>
    </row>
    <row r="261" spans="2:65" s="1" customFormat="1" ht="27">
      <c r="B261" s="40"/>
      <c r="C261" s="62"/>
      <c r="D261" s="204" t="s">
        <v>133</v>
      </c>
      <c r="E261" s="62"/>
      <c r="F261" s="205" t="s">
        <v>477</v>
      </c>
      <c r="G261" s="62"/>
      <c r="H261" s="62"/>
      <c r="I261" s="162"/>
      <c r="J261" s="62"/>
      <c r="K261" s="62"/>
      <c r="L261" s="60"/>
      <c r="M261" s="206"/>
      <c r="N261" s="41"/>
      <c r="O261" s="41"/>
      <c r="P261" s="41"/>
      <c r="Q261" s="41"/>
      <c r="R261" s="41"/>
      <c r="S261" s="41"/>
      <c r="T261" s="77"/>
      <c r="AT261" s="23" t="s">
        <v>133</v>
      </c>
      <c r="AU261" s="23" t="s">
        <v>83</v>
      </c>
    </row>
    <row r="262" spans="2:65" s="11" customFormat="1" ht="13.5">
      <c r="B262" s="207"/>
      <c r="C262" s="208"/>
      <c r="D262" s="204" t="s">
        <v>135</v>
      </c>
      <c r="E262" s="231" t="s">
        <v>22</v>
      </c>
      <c r="F262" s="232" t="s">
        <v>478</v>
      </c>
      <c r="G262" s="208"/>
      <c r="H262" s="233">
        <v>150</v>
      </c>
      <c r="I262" s="213"/>
      <c r="J262" s="208"/>
      <c r="K262" s="208"/>
      <c r="L262" s="214"/>
      <c r="M262" s="215"/>
      <c r="N262" s="216"/>
      <c r="O262" s="216"/>
      <c r="P262" s="216"/>
      <c r="Q262" s="216"/>
      <c r="R262" s="216"/>
      <c r="S262" s="216"/>
      <c r="T262" s="217"/>
      <c r="AT262" s="218" t="s">
        <v>135</v>
      </c>
      <c r="AU262" s="218" t="s">
        <v>83</v>
      </c>
      <c r="AV262" s="11" t="s">
        <v>83</v>
      </c>
      <c r="AW262" s="11" t="s">
        <v>137</v>
      </c>
      <c r="AX262" s="11" t="s">
        <v>24</v>
      </c>
      <c r="AY262" s="218" t="s">
        <v>124</v>
      </c>
    </row>
    <row r="263" spans="2:65" s="10" customFormat="1" ht="29.85" customHeight="1">
      <c r="B263" s="175"/>
      <c r="C263" s="176"/>
      <c r="D263" s="189" t="s">
        <v>73</v>
      </c>
      <c r="E263" s="190" t="s">
        <v>479</v>
      </c>
      <c r="F263" s="190" t="s">
        <v>480</v>
      </c>
      <c r="G263" s="176"/>
      <c r="H263" s="176"/>
      <c r="I263" s="179"/>
      <c r="J263" s="191">
        <f>BK263</f>
        <v>0</v>
      </c>
      <c r="K263" s="176"/>
      <c r="L263" s="181"/>
      <c r="M263" s="182"/>
      <c r="N263" s="183"/>
      <c r="O263" s="183"/>
      <c r="P263" s="184">
        <f>SUM(P264:P274)</f>
        <v>0</v>
      </c>
      <c r="Q263" s="183"/>
      <c r="R263" s="184">
        <f>SUM(R264:R274)</f>
        <v>0</v>
      </c>
      <c r="S263" s="183"/>
      <c r="T263" s="185">
        <f>SUM(T264:T274)</f>
        <v>0</v>
      </c>
      <c r="AR263" s="186" t="s">
        <v>24</v>
      </c>
      <c r="AT263" s="187" t="s">
        <v>73</v>
      </c>
      <c r="AU263" s="187" t="s">
        <v>24</v>
      </c>
      <c r="AY263" s="186" t="s">
        <v>124</v>
      </c>
      <c r="BK263" s="188">
        <f>SUM(BK264:BK274)</f>
        <v>0</v>
      </c>
    </row>
    <row r="264" spans="2:65" s="1" customFormat="1" ht="31.5" customHeight="1">
      <c r="B264" s="40"/>
      <c r="C264" s="192" t="s">
        <v>481</v>
      </c>
      <c r="D264" s="192" t="s">
        <v>126</v>
      </c>
      <c r="E264" s="193" t="s">
        <v>482</v>
      </c>
      <c r="F264" s="194" t="s">
        <v>483</v>
      </c>
      <c r="G264" s="195" t="s">
        <v>273</v>
      </c>
      <c r="H264" s="196">
        <v>43.405999999999999</v>
      </c>
      <c r="I264" s="197"/>
      <c r="J264" s="198">
        <f>ROUND(I264*H264,2)</f>
        <v>0</v>
      </c>
      <c r="K264" s="194" t="s">
        <v>130</v>
      </c>
      <c r="L264" s="60"/>
      <c r="M264" s="199" t="s">
        <v>22</v>
      </c>
      <c r="N264" s="200" t="s">
        <v>45</v>
      </c>
      <c r="O264" s="41"/>
      <c r="P264" s="201">
        <f>O264*H264</f>
        <v>0</v>
      </c>
      <c r="Q264" s="201">
        <v>0</v>
      </c>
      <c r="R264" s="201">
        <f>Q264*H264</f>
        <v>0</v>
      </c>
      <c r="S264" s="201">
        <v>0</v>
      </c>
      <c r="T264" s="202">
        <f>S264*H264</f>
        <v>0</v>
      </c>
      <c r="AR264" s="23" t="s">
        <v>131</v>
      </c>
      <c r="AT264" s="23" t="s">
        <v>126</v>
      </c>
      <c r="AU264" s="23" t="s">
        <v>83</v>
      </c>
      <c r="AY264" s="23" t="s">
        <v>124</v>
      </c>
      <c r="BE264" s="203">
        <f>IF(N264="základní",J264,0)</f>
        <v>0</v>
      </c>
      <c r="BF264" s="203">
        <f>IF(N264="snížená",J264,0)</f>
        <v>0</v>
      </c>
      <c r="BG264" s="203">
        <f>IF(N264="zákl. přenesená",J264,0)</f>
        <v>0</v>
      </c>
      <c r="BH264" s="203">
        <f>IF(N264="sníž. přenesená",J264,0)</f>
        <v>0</v>
      </c>
      <c r="BI264" s="203">
        <f>IF(N264="nulová",J264,0)</f>
        <v>0</v>
      </c>
      <c r="BJ264" s="23" t="s">
        <v>24</v>
      </c>
      <c r="BK264" s="203">
        <f>ROUND(I264*H264,2)</f>
        <v>0</v>
      </c>
      <c r="BL264" s="23" t="s">
        <v>131</v>
      </c>
      <c r="BM264" s="23" t="s">
        <v>484</v>
      </c>
    </row>
    <row r="265" spans="2:65" s="1" customFormat="1" ht="67.5">
      <c r="B265" s="40"/>
      <c r="C265" s="62"/>
      <c r="D265" s="209" t="s">
        <v>133</v>
      </c>
      <c r="E265" s="62"/>
      <c r="F265" s="219" t="s">
        <v>485</v>
      </c>
      <c r="G265" s="62"/>
      <c r="H265" s="62"/>
      <c r="I265" s="162"/>
      <c r="J265" s="62"/>
      <c r="K265" s="62"/>
      <c r="L265" s="60"/>
      <c r="M265" s="206"/>
      <c r="N265" s="41"/>
      <c r="O265" s="41"/>
      <c r="P265" s="41"/>
      <c r="Q265" s="41"/>
      <c r="R265" s="41"/>
      <c r="S265" s="41"/>
      <c r="T265" s="77"/>
      <c r="AT265" s="23" t="s">
        <v>133</v>
      </c>
      <c r="AU265" s="23" t="s">
        <v>83</v>
      </c>
    </row>
    <row r="266" spans="2:65" s="1" customFormat="1" ht="31.5" customHeight="1">
      <c r="B266" s="40"/>
      <c r="C266" s="192" t="s">
        <v>486</v>
      </c>
      <c r="D266" s="192" t="s">
        <v>126</v>
      </c>
      <c r="E266" s="193" t="s">
        <v>487</v>
      </c>
      <c r="F266" s="194" t="s">
        <v>488</v>
      </c>
      <c r="G266" s="195" t="s">
        <v>273</v>
      </c>
      <c r="H266" s="196">
        <v>173.624</v>
      </c>
      <c r="I266" s="197"/>
      <c r="J266" s="198">
        <f>ROUND(I266*H266,2)</f>
        <v>0</v>
      </c>
      <c r="K266" s="194" t="s">
        <v>130</v>
      </c>
      <c r="L266" s="60"/>
      <c r="M266" s="199" t="s">
        <v>22</v>
      </c>
      <c r="N266" s="200" t="s">
        <v>45</v>
      </c>
      <c r="O266" s="41"/>
      <c r="P266" s="201">
        <f>O266*H266</f>
        <v>0</v>
      </c>
      <c r="Q266" s="201">
        <v>0</v>
      </c>
      <c r="R266" s="201">
        <f>Q266*H266</f>
        <v>0</v>
      </c>
      <c r="S266" s="201">
        <v>0</v>
      </c>
      <c r="T266" s="202">
        <f>S266*H266</f>
        <v>0</v>
      </c>
      <c r="AR266" s="23" t="s">
        <v>131</v>
      </c>
      <c r="AT266" s="23" t="s">
        <v>126</v>
      </c>
      <c r="AU266" s="23" t="s">
        <v>83</v>
      </c>
      <c r="AY266" s="23" t="s">
        <v>124</v>
      </c>
      <c r="BE266" s="203">
        <f>IF(N266="základní",J266,0)</f>
        <v>0</v>
      </c>
      <c r="BF266" s="203">
        <f>IF(N266="snížená",J266,0)</f>
        <v>0</v>
      </c>
      <c r="BG266" s="203">
        <f>IF(N266="zákl. přenesená",J266,0)</f>
        <v>0</v>
      </c>
      <c r="BH266" s="203">
        <f>IF(N266="sníž. přenesená",J266,0)</f>
        <v>0</v>
      </c>
      <c r="BI266" s="203">
        <f>IF(N266="nulová",J266,0)</f>
        <v>0</v>
      </c>
      <c r="BJ266" s="23" t="s">
        <v>24</v>
      </c>
      <c r="BK266" s="203">
        <f>ROUND(I266*H266,2)</f>
        <v>0</v>
      </c>
      <c r="BL266" s="23" t="s">
        <v>131</v>
      </c>
      <c r="BM266" s="23" t="s">
        <v>489</v>
      </c>
    </row>
    <row r="267" spans="2:65" s="1" customFormat="1" ht="67.5">
      <c r="B267" s="40"/>
      <c r="C267" s="62"/>
      <c r="D267" s="204" t="s">
        <v>133</v>
      </c>
      <c r="E267" s="62"/>
      <c r="F267" s="205" t="s">
        <v>485</v>
      </c>
      <c r="G267" s="62"/>
      <c r="H267" s="62"/>
      <c r="I267" s="162"/>
      <c r="J267" s="62"/>
      <c r="K267" s="62"/>
      <c r="L267" s="60"/>
      <c r="M267" s="206"/>
      <c r="N267" s="41"/>
      <c r="O267" s="41"/>
      <c r="P267" s="41"/>
      <c r="Q267" s="41"/>
      <c r="R267" s="41"/>
      <c r="S267" s="41"/>
      <c r="T267" s="77"/>
      <c r="AT267" s="23" t="s">
        <v>133</v>
      </c>
      <c r="AU267" s="23" t="s">
        <v>83</v>
      </c>
    </row>
    <row r="268" spans="2:65" s="11" customFormat="1" ht="13.5">
      <c r="B268" s="207"/>
      <c r="C268" s="208"/>
      <c r="D268" s="209" t="s">
        <v>135</v>
      </c>
      <c r="E268" s="210" t="s">
        <v>22</v>
      </c>
      <c r="F268" s="211" t="s">
        <v>490</v>
      </c>
      <c r="G268" s="208"/>
      <c r="H268" s="212">
        <v>173.624</v>
      </c>
      <c r="I268" s="213"/>
      <c r="J268" s="208"/>
      <c r="K268" s="208"/>
      <c r="L268" s="214"/>
      <c r="M268" s="215"/>
      <c r="N268" s="216"/>
      <c r="O268" s="216"/>
      <c r="P268" s="216"/>
      <c r="Q268" s="216"/>
      <c r="R268" s="216"/>
      <c r="S268" s="216"/>
      <c r="T268" s="217"/>
      <c r="AT268" s="218" t="s">
        <v>135</v>
      </c>
      <c r="AU268" s="218" t="s">
        <v>83</v>
      </c>
      <c r="AV268" s="11" t="s">
        <v>83</v>
      </c>
      <c r="AW268" s="11" t="s">
        <v>137</v>
      </c>
      <c r="AX268" s="11" t="s">
        <v>24</v>
      </c>
      <c r="AY268" s="218" t="s">
        <v>124</v>
      </c>
    </row>
    <row r="269" spans="2:65" s="1" customFormat="1" ht="22.5" customHeight="1">
      <c r="B269" s="40"/>
      <c r="C269" s="192" t="s">
        <v>491</v>
      </c>
      <c r="D269" s="192" t="s">
        <v>126</v>
      </c>
      <c r="E269" s="193" t="s">
        <v>492</v>
      </c>
      <c r="F269" s="194" t="s">
        <v>493</v>
      </c>
      <c r="G269" s="195" t="s">
        <v>273</v>
      </c>
      <c r="H269" s="196">
        <v>16.030999999999999</v>
      </c>
      <c r="I269" s="197"/>
      <c r="J269" s="198">
        <f>ROUND(I269*H269,2)</f>
        <v>0</v>
      </c>
      <c r="K269" s="194" t="s">
        <v>130</v>
      </c>
      <c r="L269" s="60"/>
      <c r="M269" s="199" t="s">
        <v>22</v>
      </c>
      <c r="N269" s="200" t="s">
        <v>45</v>
      </c>
      <c r="O269" s="41"/>
      <c r="P269" s="201">
        <f>O269*H269</f>
        <v>0</v>
      </c>
      <c r="Q269" s="201">
        <v>0</v>
      </c>
      <c r="R269" s="201">
        <f>Q269*H269</f>
        <v>0</v>
      </c>
      <c r="S269" s="201">
        <v>0</v>
      </c>
      <c r="T269" s="202">
        <f>S269*H269</f>
        <v>0</v>
      </c>
      <c r="AR269" s="23" t="s">
        <v>131</v>
      </c>
      <c r="AT269" s="23" t="s">
        <v>126</v>
      </c>
      <c r="AU269" s="23" t="s">
        <v>83</v>
      </c>
      <c r="AY269" s="23" t="s">
        <v>124</v>
      </c>
      <c r="BE269" s="203">
        <f>IF(N269="základní",J269,0)</f>
        <v>0</v>
      </c>
      <c r="BF269" s="203">
        <f>IF(N269="snížená",J269,0)</f>
        <v>0</v>
      </c>
      <c r="BG269" s="203">
        <f>IF(N269="zákl. přenesená",J269,0)</f>
        <v>0</v>
      </c>
      <c r="BH269" s="203">
        <f>IF(N269="sníž. přenesená",J269,0)</f>
        <v>0</v>
      </c>
      <c r="BI269" s="203">
        <f>IF(N269="nulová",J269,0)</f>
        <v>0</v>
      </c>
      <c r="BJ269" s="23" t="s">
        <v>24</v>
      </c>
      <c r="BK269" s="203">
        <f>ROUND(I269*H269,2)</f>
        <v>0</v>
      </c>
      <c r="BL269" s="23" t="s">
        <v>131</v>
      </c>
      <c r="BM269" s="23" t="s">
        <v>494</v>
      </c>
    </row>
    <row r="270" spans="2:65" s="1" customFormat="1" ht="67.5">
      <c r="B270" s="40"/>
      <c r="C270" s="62"/>
      <c r="D270" s="209" t="s">
        <v>133</v>
      </c>
      <c r="E270" s="62"/>
      <c r="F270" s="219" t="s">
        <v>495</v>
      </c>
      <c r="G270" s="62"/>
      <c r="H270" s="62"/>
      <c r="I270" s="162"/>
      <c r="J270" s="62"/>
      <c r="K270" s="62"/>
      <c r="L270" s="60"/>
      <c r="M270" s="206"/>
      <c r="N270" s="41"/>
      <c r="O270" s="41"/>
      <c r="P270" s="41"/>
      <c r="Q270" s="41"/>
      <c r="R270" s="41"/>
      <c r="S270" s="41"/>
      <c r="T270" s="77"/>
      <c r="AT270" s="23" t="s">
        <v>133</v>
      </c>
      <c r="AU270" s="23" t="s">
        <v>83</v>
      </c>
    </row>
    <row r="271" spans="2:65" s="1" customFormat="1" ht="22.5" customHeight="1">
      <c r="B271" s="40"/>
      <c r="C271" s="192" t="s">
        <v>496</v>
      </c>
      <c r="D271" s="192" t="s">
        <v>126</v>
      </c>
      <c r="E271" s="193" t="s">
        <v>497</v>
      </c>
      <c r="F271" s="194" t="s">
        <v>498</v>
      </c>
      <c r="G271" s="195" t="s">
        <v>273</v>
      </c>
      <c r="H271" s="196">
        <v>18.239999999999998</v>
      </c>
      <c r="I271" s="197"/>
      <c r="J271" s="198">
        <f>ROUND(I271*H271,2)</f>
        <v>0</v>
      </c>
      <c r="K271" s="194" t="s">
        <v>130</v>
      </c>
      <c r="L271" s="60"/>
      <c r="M271" s="199" t="s">
        <v>22</v>
      </c>
      <c r="N271" s="200" t="s">
        <v>45</v>
      </c>
      <c r="O271" s="41"/>
      <c r="P271" s="201">
        <f>O271*H271</f>
        <v>0</v>
      </c>
      <c r="Q271" s="201">
        <v>0</v>
      </c>
      <c r="R271" s="201">
        <f>Q271*H271</f>
        <v>0</v>
      </c>
      <c r="S271" s="201">
        <v>0</v>
      </c>
      <c r="T271" s="202">
        <f>S271*H271</f>
        <v>0</v>
      </c>
      <c r="AR271" s="23" t="s">
        <v>131</v>
      </c>
      <c r="AT271" s="23" t="s">
        <v>126</v>
      </c>
      <c r="AU271" s="23" t="s">
        <v>83</v>
      </c>
      <c r="AY271" s="23" t="s">
        <v>124</v>
      </c>
      <c r="BE271" s="203">
        <f>IF(N271="základní",J271,0)</f>
        <v>0</v>
      </c>
      <c r="BF271" s="203">
        <f>IF(N271="snížená",J271,0)</f>
        <v>0</v>
      </c>
      <c r="BG271" s="203">
        <f>IF(N271="zákl. přenesená",J271,0)</f>
        <v>0</v>
      </c>
      <c r="BH271" s="203">
        <f>IF(N271="sníž. přenesená",J271,0)</f>
        <v>0</v>
      </c>
      <c r="BI271" s="203">
        <f>IF(N271="nulová",J271,0)</f>
        <v>0</v>
      </c>
      <c r="BJ271" s="23" t="s">
        <v>24</v>
      </c>
      <c r="BK271" s="203">
        <f>ROUND(I271*H271,2)</f>
        <v>0</v>
      </c>
      <c r="BL271" s="23" t="s">
        <v>131</v>
      </c>
      <c r="BM271" s="23" t="s">
        <v>499</v>
      </c>
    </row>
    <row r="272" spans="2:65" s="1" customFormat="1" ht="67.5">
      <c r="B272" s="40"/>
      <c r="C272" s="62"/>
      <c r="D272" s="209" t="s">
        <v>133</v>
      </c>
      <c r="E272" s="62"/>
      <c r="F272" s="219" t="s">
        <v>495</v>
      </c>
      <c r="G272" s="62"/>
      <c r="H272" s="62"/>
      <c r="I272" s="162"/>
      <c r="J272" s="62"/>
      <c r="K272" s="62"/>
      <c r="L272" s="60"/>
      <c r="M272" s="206"/>
      <c r="N272" s="41"/>
      <c r="O272" s="41"/>
      <c r="P272" s="41"/>
      <c r="Q272" s="41"/>
      <c r="R272" s="41"/>
      <c r="S272" s="41"/>
      <c r="T272" s="77"/>
      <c r="AT272" s="23" t="s">
        <v>133</v>
      </c>
      <c r="AU272" s="23" t="s">
        <v>83</v>
      </c>
    </row>
    <row r="273" spans="2:65" s="1" customFormat="1" ht="22.5" customHeight="1">
      <c r="B273" s="40"/>
      <c r="C273" s="192" t="s">
        <v>500</v>
      </c>
      <c r="D273" s="192" t="s">
        <v>126</v>
      </c>
      <c r="E273" s="193" t="s">
        <v>501</v>
      </c>
      <c r="F273" s="194" t="s">
        <v>502</v>
      </c>
      <c r="G273" s="195" t="s">
        <v>273</v>
      </c>
      <c r="H273" s="196">
        <v>9.1340000000000003</v>
      </c>
      <c r="I273" s="197"/>
      <c r="J273" s="198">
        <f>ROUND(I273*H273,2)</f>
        <v>0</v>
      </c>
      <c r="K273" s="194" t="s">
        <v>130</v>
      </c>
      <c r="L273" s="60"/>
      <c r="M273" s="199" t="s">
        <v>22</v>
      </c>
      <c r="N273" s="200" t="s">
        <v>45</v>
      </c>
      <c r="O273" s="41"/>
      <c r="P273" s="201">
        <f>O273*H273</f>
        <v>0</v>
      </c>
      <c r="Q273" s="201">
        <v>0</v>
      </c>
      <c r="R273" s="201">
        <f>Q273*H273</f>
        <v>0</v>
      </c>
      <c r="S273" s="201">
        <v>0</v>
      </c>
      <c r="T273" s="202">
        <f>S273*H273</f>
        <v>0</v>
      </c>
      <c r="AR273" s="23" t="s">
        <v>131</v>
      </c>
      <c r="AT273" s="23" t="s">
        <v>126</v>
      </c>
      <c r="AU273" s="23" t="s">
        <v>83</v>
      </c>
      <c r="AY273" s="23" t="s">
        <v>124</v>
      </c>
      <c r="BE273" s="203">
        <f>IF(N273="základní",J273,0)</f>
        <v>0</v>
      </c>
      <c r="BF273" s="203">
        <f>IF(N273="snížená",J273,0)</f>
        <v>0</v>
      </c>
      <c r="BG273" s="203">
        <f>IF(N273="zákl. přenesená",J273,0)</f>
        <v>0</v>
      </c>
      <c r="BH273" s="203">
        <f>IF(N273="sníž. přenesená",J273,0)</f>
        <v>0</v>
      </c>
      <c r="BI273" s="203">
        <f>IF(N273="nulová",J273,0)</f>
        <v>0</v>
      </c>
      <c r="BJ273" s="23" t="s">
        <v>24</v>
      </c>
      <c r="BK273" s="203">
        <f>ROUND(I273*H273,2)</f>
        <v>0</v>
      </c>
      <c r="BL273" s="23" t="s">
        <v>131</v>
      </c>
      <c r="BM273" s="23" t="s">
        <v>503</v>
      </c>
    </row>
    <row r="274" spans="2:65" s="1" customFormat="1" ht="67.5">
      <c r="B274" s="40"/>
      <c r="C274" s="62"/>
      <c r="D274" s="204" t="s">
        <v>133</v>
      </c>
      <c r="E274" s="62"/>
      <c r="F274" s="205" t="s">
        <v>495</v>
      </c>
      <c r="G274" s="62"/>
      <c r="H274" s="62"/>
      <c r="I274" s="162"/>
      <c r="J274" s="62"/>
      <c r="K274" s="62"/>
      <c r="L274" s="60"/>
      <c r="M274" s="206"/>
      <c r="N274" s="41"/>
      <c r="O274" s="41"/>
      <c r="P274" s="41"/>
      <c r="Q274" s="41"/>
      <c r="R274" s="41"/>
      <c r="S274" s="41"/>
      <c r="T274" s="77"/>
      <c r="AT274" s="23" t="s">
        <v>133</v>
      </c>
      <c r="AU274" s="23" t="s">
        <v>83</v>
      </c>
    </row>
    <row r="275" spans="2:65" s="10" customFormat="1" ht="29.85" customHeight="1">
      <c r="B275" s="175"/>
      <c r="C275" s="176"/>
      <c r="D275" s="189" t="s">
        <v>73</v>
      </c>
      <c r="E275" s="190" t="s">
        <v>504</v>
      </c>
      <c r="F275" s="190" t="s">
        <v>505</v>
      </c>
      <c r="G275" s="176"/>
      <c r="H275" s="176"/>
      <c r="I275" s="179"/>
      <c r="J275" s="191">
        <f>BK275</f>
        <v>0</v>
      </c>
      <c r="K275" s="176"/>
      <c r="L275" s="181"/>
      <c r="M275" s="182"/>
      <c r="N275" s="183"/>
      <c r="O275" s="183"/>
      <c r="P275" s="184">
        <f>SUM(P276:P277)</f>
        <v>0</v>
      </c>
      <c r="Q275" s="183"/>
      <c r="R275" s="184">
        <f>SUM(R276:R277)</f>
        <v>0</v>
      </c>
      <c r="S275" s="183"/>
      <c r="T275" s="185">
        <f>SUM(T276:T277)</f>
        <v>0</v>
      </c>
      <c r="AR275" s="186" t="s">
        <v>24</v>
      </c>
      <c r="AT275" s="187" t="s">
        <v>73</v>
      </c>
      <c r="AU275" s="187" t="s">
        <v>24</v>
      </c>
      <c r="AY275" s="186" t="s">
        <v>124</v>
      </c>
      <c r="BK275" s="188">
        <f>SUM(BK276:BK277)</f>
        <v>0</v>
      </c>
    </row>
    <row r="276" spans="2:65" s="1" customFormat="1" ht="44.25" customHeight="1">
      <c r="B276" s="40"/>
      <c r="C276" s="192" t="s">
        <v>506</v>
      </c>
      <c r="D276" s="192" t="s">
        <v>126</v>
      </c>
      <c r="E276" s="193" t="s">
        <v>507</v>
      </c>
      <c r="F276" s="194" t="s">
        <v>508</v>
      </c>
      <c r="G276" s="195" t="s">
        <v>273</v>
      </c>
      <c r="H276" s="196">
        <v>20.483000000000001</v>
      </c>
      <c r="I276" s="197"/>
      <c r="J276" s="198">
        <f>ROUND(I276*H276,2)</f>
        <v>0</v>
      </c>
      <c r="K276" s="194" t="s">
        <v>130</v>
      </c>
      <c r="L276" s="60"/>
      <c r="M276" s="199" t="s">
        <v>22</v>
      </c>
      <c r="N276" s="200" t="s">
        <v>45</v>
      </c>
      <c r="O276" s="41"/>
      <c r="P276" s="201">
        <f>O276*H276</f>
        <v>0</v>
      </c>
      <c r="Q276" s="201">
        <v>0</v>
      </c>
      <c r="R276" s="201">
        <f>Q276*H276</f>
        <v>0</v>
      </c>
      <c r="S276" s="201">
        <v>0</v>
      </c>
      <c r="T276" s="202">
        <f>S276*H276</f>
        <v>0</v>
      </c>
      <c r="AR276" s="23" t="s">
        <v>131</v>
      </c>
      <c r="AT276" s="23" t="s">
        <v>126</v>
      </c>
      <c r="AU276" s="23" t="s">
        <v>83</v>
      </c>
      <c r="AY276" s="23" t="s">
        <v>124</v>
      </c>
      <c r="BE276" s="203">
        <f>IF(N276="základní",J276,0)</f>
        <v>0</v>
      </c>
      <c r="BF276" s="203">
        <f>IF(N276="snížená",J276,0)</f>
        <v>0</v>
      </c>
      <c r="BG276" s="203">
        <f>IF(N276="zákl. přenesená",J276,0)</f>
        <v>0</v>
      </c>
      <c r="BH276" s="203">
        <f>IF(N276="sníž. přenesená",J276,0)</f>
        <v>0</v>
      </c>
      <c r="BI276" s="203">
        <f>IF(N276="nulová",J276,0)</f>
        <v>0</v>
      </c>
      <c r="BJ276" s="23" t="s">
        <v>24</v>
      </c>
      <c r="BK276" s="203">
        <f>ROUND(I276*H276,2)</f>
        <v>0</v>
      </c>
      <c r="BL276" s="23" t="s">
        <v>131</v>
      </c>
      <c r="BM276" s="23" t="s">
        <v>509</v>
      </c>
    </row>
    <row r="277" spans="2:65" s="1" customFormat="1" ht="54">
      <c r="B277" s="40"/>
      <c r="C277" s="62"/>
      <c r="D277" s="204" t="s">
        <v>133</v>
      </c>
      <c r="E277" s="62"/>
      <c r="F277" s="205" t="s">
        <v>510</v>
      </c>
      <c r="G277" s="62"/>
      <c r="H277" s="62"/>
      <c r="I277" s="162"/>
      <c r="J277" s="62"/>
      <c r="K277" s="62"/>
      <c r="L277" s="60"/>
      <c r="M277" s="258"/>
      <c r="N277" s="259"/>
      <c r="O277" s="259"/>
      <c r="P277" s="259"/>
      <c r="Q277" s="259"/>
      <c r="R277" s="259"/>
      <c r="S277" s="259"/>
      <c r="T277" s="260"/>
      <c r="AT277" s="23" t="s">
        <v>133</v>
      </c>
      <c r="AU277" s="23" t="s">
        <v>83</v>
      </c>
    </row>
    <row r="278" spans="2:65" s="1" customFormat="1" ht="6.95" customHeight="1">
      <c r="B278" s="55"/>
      <c r="C278" s="56"/>
      <c r="D278" s="56"/>
      <c r="E278" s="56"/>
      <c r="F278" s="56"/>
      <c r="G278" s="56"/>
      <c r="H278" s="56"/>
      <c r="I278" s="138"/>
      <c r="J278" s="56"/>
      <c r="K278" s="56"/>
      <c r="L278" s="60"/>
    </row>
  </sheetData>
  <sheetProtection password="CC35" sheet="1" objects="1" scenarios="1" formatCells="0" formatColumns="0" formatRows="0" sort="0" autoFilter="0"/>
  <autoFilter ref="C84:K277"/>
  <mergeCells count="9">
    <mergeCell ref="E75:H75"/>
    <mergeCell ref="E77:H7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4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87</v>
      </c>
      <c r="G1" s="384" t="s">
        <v>88</v>
      </c>
      <c r="H1" s="384"/>
      <c r="I1" s="114"/>
      <c r="J1" s="113" t="s">
        <v>89</v>
      </c>
      <c r="K1" s="112" t="s">
        <v>90</v>
      </c>
      <c r="L1" s="113" t="s">
        <v>91</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86</v>
      </c>
    </row>
    <row r="3" spans="1:70" ht="6.95" customHeight="1">
      <c r="B3" s="24"/>
      <c r="C3" s="25"/>
      <c r="D3" s="25"/>
      <c r="E3" s="25"/>
      <c r="F3" s="25"/>
      <c r="G3" s="25"/>
      <c r="H3" s="25"/>
      <c r="I3" s="115"/>
      <c r="J3" s="25"/>
      <c r="K3" s="26"/>
      <c r="AT3" s="23" t="s">
        <v>83</v>
      </c>
    </row>
    <row r="4" spans="1:70" ht="36.950000000000003" customHeight="1">
      <c r="B4" s="27"/>
      <c r="C4" s="28"/>
      <c r="D4" s="29" t="s">
        <v>92</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22.5" customHeight="1">
      <c r="B7" s="27"/>
      <c r="C7" s="28"/>
      <c r="D7" s="28"/>
      <c r="E7" s="377" t="str">
        <f>'Rekapitulace stavby'!K6</f>
        <v>Splašková kanalizace Škudly a Lhota pod Přeloučí - napojení přípojek</v>
      </c>
      <c r="F7" s="378"/>
      <c r="G7" s="378"/>
      <c r="H7" s="378"/>
      <c r="I7" s="116"/>
      <c r="J7" s="28"/>
      <c r="K7" s="30"/>
    </row>
    <row r="8" spans="1:70" s="1" customFormat="1">
      <c r="B8" s="40"/>
      <c r="C8" s="41"/>
      <c r="D8" s="36" t="s">
        <v>93</v>
      </c>
      <c r="E8" s="41"/>
      <c r="F8" s="41"/>
      <c r="G8" s="41"/>
      <c r="H8" s="41"/>
      <c r="I8" s="117"/>
      <c r="J8" s="41"/>
      <c r="K8" s="44"/>
    </row>
    <row r="9" spans="1:70" s="1" customFormat="1" ht="36.950000000000003" customHeight="1">
      <c r="B9" s="40"/>
      <c r="C9" s="41"/>
      <c r="D9" s="41"/>
      <c r="E9" s="379" t="s">
        <v>511</v>
      </c>
      <c r="F9" s="380"/>
      <c r="G9" s="380"/>
      <c r="H9" s="380"/>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21</v>
      </c>
      <c r="E11" s="41"/>
      <c r="F11" s="34" t="s">
        <v>22</v>
      </c>
      <c r="G11" s="41"/>
      <c r="H11" s="41"/>
      <c r="I11" s="118" t="s">
        <v>23</v>
      </c>
      <c r="J11" s="34" t="s">
        <v>22</v>
      </c>
      <c r="K11" s="44"/>
    </row>
    <row r="12" spans="1:70" s="1" customFormat="1" ht="14.45" customHeight="1">
      <c r="B12" s="40"/>
      <c r="C12" s="41"/>
      <c r="D12" s="36" t="s">
        <v>25</v>
      </c>
      <c r="E12" s="41"/>
      <c r="F12" s="34" t="s">
        <v>26</v>
      </c>
      <c r="G12" s="41"/>
      <c r="H12" s="41"/>
      <c r="I12" s="118" t="s">
        <v>27</v>
      </c>
      <c r="J12" s="119" t="str">
        <f>'Rekapitulace stavby'!AN8</f>
        <v>16.12.2015</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
        <v>22</v>
      </c>
      <c r="K14" s="44"/>
    </row>
    <row r="15" spans="1:70" s="1" customFormat="1" ht="18" customHeight="1">
      <c r="B15" s="40"/>
      <c r="C15" s="41"/>
      <c r="D15" s="41"/>
      <c r="E15" s="34" t="s">
        <v>33</v>
      </c>
      <c r="F15" s="41"/>
      <c r="G15" s="41"/>
      <c r="H15" s="41"/>
      <c r="I15" s="118" t="s">
        <v>34</v>
      </c>
      <c r="J15" s="34" t="s">
        <v>22</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35</v>
      </c>
      <c r="E17" s="41"/>
      <c r="F17" s="41"/>
      <c r="G17" s="41"/>
      <c r="H17" s="41"/>
      <c r="I17" s="118"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34</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37</v>
      </c>
      <c r="E20" s="41"/>
      <c r="F20" s="41"/>
      <c r="G20" s="41"/>
      <c r="H20" s="41"/>
      <c r="I20" s="118" t="s">
        <v>32</v>
      </c>
      <c r="J20" s="34" t="s">
        <v>22</v>
      </c>
      <c r="K20" s="44"/>
    </row>
    <row r="21" spans="2:11" s="1" customFormat="1" ht="18" customHeight="1">
      <c r="B21" s="40"/>
      <c r="C21" s="41"/>
      <c r="D21" s="41"/>
      <c r="E21" s="34" t="s">
        <v>38</v>
      </c>
      <c r="F21" s="41"/>
      <c r="G21" s="41"/>
      <c r="H21" s="41"/>
      <c r="I21" s="118" t="s">
        <v>34</v>
      </c>
      <c r="J21" s="34" t="s">
        <v>22</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39</v>
      </c>
      <c r="E23" s="41"/>
      <c r="F23" s="41"/>
      <c r="G23" s="41"/>
      <c r="H23" s="41"/>
      <c r="I23" s="117"/>
      <c r="J23" s="41"/>
      <c r="K23" s="44"/>
    </row>
    <row r="24" spans="2:11" s="6" customFormat="1" ht="22.5" customHeight="1">
      <c r="B24" s="120"/>
      <c r="C24" s="121"/>
      <c r="D24" s="121"/>
      <c r="E24" s="346" t="s">
        <v>22</v>
      </c>
      <c r="F24" s="346"/>
      <c r="G24" s="346"/>
      <c r="H24" s="346"/>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40</v>
      </c>
      <c r="E27" s="41"/>
      <c r="F27" s="41"/>
      <c r="G27" s="41"/>
      <c r="H27" s="41"/>
      <c r="I27" s="117"/>
      <c r="J27" s="127">
        <f>ROUND(J85,2)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42</v>
      </c>
      <c r="G29" s="41"/>
      <c r="H29" s="41"/>
      <c r="I29" s="128" t="s">
        <v>41</v>
      </c>
      <c r="J29" s="45" t="s">
        <v>43</v>
      </c>
      <c r="K29" s="44"/>
    </row>
    <row r="30" spans="2:11" s="1" customFormat="1" ht="14.45" customHeight="1">
      <c r="B30" s="40"/>
      <c r="C30" s="41"/>
      <c r="D30" s="48" t="s">
        <v>44</v>
      </c>
      <c r="E30" s="48" t="s">
        <v>45</v>
      </c>
      <c r="F30" s="129">
        <f>ROUND(SUM(BE85:BE247), 2)</f>
        <v>0</v>
      </c>
      <c r="G30" s="41"/>
      <c r="H30" s="41"/>
      <c r="I30" s="130">
        <v>0.21</v>
      </c>
      <c r="J30" s="129">
        <f>ROUND(ROUND((SUM(BE85:BE247)), 2)*I30, 2)</f>
        <v>0</v>
      </c>
      <c r="K30" s="44"/>
    </row>
    <row r="31" spans="2:11" s="1" customFormat="1" ht="14.45" customHeight="1">
      <c r="B31" s="40"/>
      <c r="C31" s="41"/>
      <c r="D31" s="41"/>
      <c r="E31" s="48" t="s">
        <v>46</v>
      </c>
      <c r="F31" s="129">
        <f>ROUND(SUM(BF85:BF247), 2)</f>
        <v>0</v>
      </c>
      <c r="G31" s="41"/>
      <c r="H31" s="41"/>
      <c r="I31" s="130">
        <v>0.15</v>
      </c>
      <c r="J31" s="129">
        <f>ROUND(ROUND((SUM(BF85:BF247)), 2)*I31, 2)</f>
        <v>0</v>
      </c>
      <c r="K31" s="44"/>
    </row>
    <row r="32" spans="2:11" s="1" customFormat="1" ht="14.45" hidden="1" customHeight="1">
      <c r="B32" s="40"/>
      <c r="C32" s="41"/>
      <c r="D32" s="41"/>
      <c r="E32" s="48" t="s">
        <v>47</v>
      </c>
      <c r="F32" s="129">
        <f>ROUND(SUM(BG85:BG247), 2)</f>
        <v>0</v>
      </c>
      <c r="G32" s="41"/>
      <c r="H32" s="41"/>
      <c r="I32" s="130">
        <v>0.21</v>
      </c>
      <c r="J32" s="129">
        <v>0</v>
      </c>
      <c r="K32" s="44"/>
    </row>
    <row r="33" spans="2:11" s="1" customFormat="1" ht="14.45" hidden="1" customHeight="1">
      <c r="B33" s="40"/>
      <c r="C33" s="41"/>
      <c r="D33" s="41"/>
      <c r="E33" s="48" t="s">
        <v>48</v>
      </c>
      <c r="F33" s="129">
        <f>ROUND(SUM(BH85:BH247), 2)</f>
        <v>0</v>
      </c>
      <c r="G33" s="41"/>
      <c r="H33" s="41"/>
      <c r="I33" s="130">
        <v>0.15</v>
      </c>
      <c r="J33" s="129">
        <v>0</v>
      </c>
      <c r="K33" s="44"/>
    </row>
    <row r="34" spans="2:11" s="1" customFormat="1" ht="14.45" hidden="1" customHeight="1">
      <c r="B34" s="40"/>
      <c r="C34" s="41"/>
      <c r="D34" s="41"/>
      <c r="E34" s="48" t="s">
        <v>49</v>
      </c>
      <c r="F34" s="129">
        <f>ROUND(SUM(BI85:BI247),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50</v>
      </c>
      <c r="E36" s="78"/>
      <c r="F36" s="78"/>
      <c r="G36" s="133" t="s">
        <v>51</v>
      </c>
      <c r="H36" s="134" t="s">
        <v>52</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95</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2.5" customHeight="1">
      <c r="B45" s="40"/>
      <c r="C45" s="41"/>
      <c r="D45" s="41"/>
      <c r="E45" s="377" t="str">
        <f>E7</f>
        <v>Splašková kanalizace Škudly a Lhota pod Přeloučí - napojení přípojek</v>
      </c>
      <c r="F45" s="378"/>
      <c r="G45" s="378"/>
      <c r="H45" s="378"/>
      <c r="I45" s="117"/>
      <c r="J45" s="41"/>
      <c r="K45" s="44"/>
    </row>
    <row r="46" spans="2:11" s="1" customFormat="1" ht="14.45" customHeight="1">
      <c r="B46" s="40"/>
      <c r="C46" s="36" t="s">
        <v>93</v>
      </c>
      <c r="D46" s="41"/>
      <c r="E46" s="41"/>
      <c r="F46" s="41"/>
      <c r="G46" s="41"/>
      <c r="H46" s="41"/>
      <c r="I46" s="117"/>
      <c r="J46" s="41"/>
      <c r="K46" s="44"/>
    </row>
    <row r="47" spans="2:11" s="1" customFormat="1" ht="23.25" customHeight="1">
      <c r="B47" s="40"/>
      <c r="C47" s="41"/>
      <c r="D47" s="41"/>
      <c r="E47" s="379" t="str">
        <f>E9</f>
        <v>IO-02-KP - IO 02 - Splašková kanalizace Lhota pod Přeloučí - napojení přípojek</v>
      </c>
      <c r="F47" s="380"/>
      <c r="G47" s="380"/>
      <c r="H47" s="380"/>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k.ú. Škudly a Lhota pod Přeloučí</v>
      </c>
      <c r="G49" s="41"/>
      <c r="H49" s="41"/>
      <c r="I49" s="118" t="s">
        <v>27</v>
      </c>
      <c r="J49" s="119" t="str">
        <f>IF(J12="","",J12)</f>
        <v>16.12.2015</v>
      </c>
      <c r="K49" s="44"/>
    </row>
    <row r="50" spans="2:47" s="1" customFormat="1" ht="6.95" customHeight="1">
      <c r="B50" s="40"/>
      <c r="C50" s="41"/>
      <c r="D50" s="41"/>
      <c r="E50" s="41"/>
      <c r="F50" s="41"/>
      <c r="G50" s="41"/>
      <c r="H50" s="41"/>
      <c r="I50" s="117"/>
      <c r="J50" s="41"/>
      <c r="K50" s="44"/>
    </row>
    <row r="51" spans="2:47" s="1" customFormat="1">
      <c r="B51" s="40"/>
      <c r="C51" s="36" t="s">
        <v>31</v>
      </c>
      <c r="D51" s="41"/>
      <c r="E51" s="41"/>
      <c r="F51" s="34" t="str">
        <f>E15</f>
        <v>VaK Pardubice a.s., Teplého 2014, Pardubice 530 02</v>
      </c>
      <c r="G51" s="41"/>
      <c r="H51" s="41"/>
      <c r="I51" s="118" t="s">
        <v>37</v>
      </c>
      <c r="J51" s="34" t="str">
        <f>E21</f>
        <v>IKKO Hradec Králové, s.r.o., Bří. Štefanů 238, HK</v>
      </c>
      <c r="K51" s="44"/>
    </row>
    <row r="52" spans="2:47" s="1" customFormat="1" ht="14.45" customHeight="1">
      <c r="B52" s="40"/>
      <c r="C52" s="36" t="s">
        <v>35</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96</v>
      </c>
      <c r="D54" s="131"/>
      <c r="E54" s="131"/>
      <c r="F54" s="131"/>
      <c r="G54" s="131"/>
      <c r="H54" s="131"/>
      <c r="I54" s="144"/>
      <c r="J54" s="145" t="s">
        <v>97</v>
      </c>
      <c r="K54" s="146"/>
    </row>
    <row r="55" spans="2:47" s="1" customFormat="1" ht="10.35" customHeight="1">
      <c r="B55" s="40"/>
      <c r="C55" s="41"/>
      <c r="D55" s="41"/>
      <c r="E55" s="41"/>
      <c r="F55" s="41"/>
      <c r="G55" s="41"/>
      <c r="H55" s="41"/>
      <c r="I55" s="117"/>
      <c r="J55" s="41"/>
      <c r="K55" s="44"/>
    </row>
    <row r="56" spans="2:47" s="1" customFormat="1" ht="29.25" customHeight="1">
      <c r="B56" s="40"/>
      <c r="C56" s="147" t="s">
        <v>98</v>
      </c>
      <c r="D56" s="41"/>
      <c r="E56" s="41"/>
      <c r="F56" s="41"/>
      <c r="G56" s="41"/>
      <c r="H56" s="41"/>
      <c r="I56" s="117"/>
      <c r="J56" s="127">
        <f>J85</f>
        <v>0</v>
      </c>
      <c r="K56" s="44"/>
      <c r="AU56" s="23" t="s">
        <v>99</v>
      </c>
    </row>
    <row r="57" spans="2:47" s="7" customFormat="1" ht="24.95" customHeight="1">
      <c r="B57" s="148"/>
      <c r="C57" s="149"/>
      <c r="D57" s="150" t="s">
        <v>100</v>
      </c>
      <c r="E57" s="151"/>
      <c r="F57" s="151"/>
      <c r="G57" s="151"/>
      <c r="H57" s="151"/>
      <c r="I57" s="152"/>
      <c r="J57" s="153">
        <f>J86</f>
        <v>0</v>
      </c>
      <c r="K57" s="154"/>
    </row>
    <row r="58" spans="2:47" s="8" customFormat="1" ht="19.899999999999999" customHeight="1">
      <c r="B58" s="155"/>
      <c r="C58" s="156"/>
      <c r="D58" s="157" t="s">
        <v>101</v>
      </c>
      <c r="E58" s="158"/>
      <c r="F58" s="158"/>
      <c r="G58" s="158"/>
      <c r="H58" s="158"/>
      <c r="I58" s="159"/>
      <c r="J58" s="160">
        <f>J87</f>
        <v>0</v>
      </c>
      <c r="K58" s="161"/>
    </row>
    <row r="59" spans="2:47" s="8" customFormat="1" ht="19.899999999999999" customHeight="1">
      <c r="B59" s="155"/>
      <c r="C59" s="156"/>
      <c r="D59" s="157" t="s">
        <v>102</v>
      </c>
      <c r="E59" s="158"/>
      <c r="F59" s="158"/>
      <c r="G59" s="158"/>
      <c r="H59" s="158"/>
      <c r="I59" s="159"/>
      <c r="J59" s="160">
        <f>J179</f>
        <v>0</v>
      </c>
      <c r="K59" s="161"/>
    </row>
    <row r="60" spans="2:47" s="8" customFormat="1" ht="19.899999999999999" customHeight="1">
      <c r="B60" s="155"/>
      <c r="C60" s="156"/>
      <c r="D60" s="157" t="s">
        <v>103</v>
      </c>
      <c r="E60" s="158"/>
      <c r="F60" s="158"/>
      <c r="G60" s="158"/>
      <c r="H60" s="158"/>
      <c r="I60" s="159"/>
      <c r="J60" s="160">
        <f>J188</f>
        <v>0</v>
      </c>
      <c r="K60" s="161"/>
    </row>
    <row r="61" spans="2:47" s="8" customFormat="1" ht="19.899999999999999" customHeight="1">
      <c r="B61" s="155"/>
      <c r="C61" s="156"/>
      <c r="D61" s="157" t="s">
        <v>104</v>
      </c>
      <c r="E61" s="158"/>
      <c r="F61" s="158"/>
      <c r="G61" s="158"/>
      <c r="H61" s="158"/>
      <c r="I61" s="159"/>
      <c r="J61" s="160">
        <f>J194</f>
        <v>0</v>
      </c>
      <c r="K61" s="161"/>
    </row>
    <row r="62" spans="2:47" s="8" customFormat="1" ht="19.899999999999999" customHeight="1">
      <c r="B62" s="155"/>
      <c r="C62" s="156"/>
      <c r="D62" s="157" t="s">
        <v>105</v>
      </c>
      <c r="E62" s="158"/>
      <c r="F62" s="158"/>
      <c r="G62" s="158"/>
      <c r="H62" s="158"/>
      <c r="I62" s="159"/>
      <c r="J62" s="160">
        <f>J212</f>
        <v>0</v>
      </c>
      <c r="K62" s="161"/>
    </row>
    <row r="63" spans="2:47" s="8" customFormat="1" ht="19.899999999999999" customHeight="1">
      <c r="B63" s="155"/>
      <c r="C63" s="156"/>
      <c r="D63" s="157" t="s">
        <v>106</v>
      </c>
      <c r="E63" s="158"/>
      <c r="F63" s="158"/>
      <c r="G63" s="158"/>
      <c r="H63" s="158"/>
      <c r="I63" s="159"/>
      <c r="J63" s="160">
        <f>J229</f>
        <v>0</v>
      </c>
      <c r="K63" s="161"/>
    </row>
    <row r="64" spans="2:47" s="8" customFormat="1" ht="19.899999999999999" customHeight="1">
      <c r="B64" s="155"/>
      <c r="C64" s="156"/>
      <c r="D64" s="157" t="s">
        <v>107</v>
      </c>
      <c r="E64" s="158"/>
      <c r="F64" s="158"/>
      <c r="G64" s="158"/>
      <c r="H64" s="158"/>
      <c r="I64" s="159"/>
      <c r="J64" s="160">
        <f>J233</f>
        <v>0</v>
      </c>
      <c r="K64" s="161"/>
    </row>
    <row r="65" spans="2:12" s="8" customFormat="1" ht="19.899999999999999" customHeight="1">
      <c r="B65" s="155"/>
      <c r="C65" s="156"/>
      <c r="D65" s="157" t="s">
        <v>108</v>
      </c>
      <c r="E65" s="158"/>
      <c r="F65" s="158"/>
      <c r="G65" s="158"/>
      <c r="H65" s="158"/>
      <c r="I65" s="159"/>
      <c r="J65" s="160">
        <f>J245</f>
        <v>0</v>
      </c>
      <c r="K65" s="161"/>
    </row>
    <row r="66" spans="2:12" s="1" customFormat="1" ht="21.75" customHeight="1">
      <c r="B66" s="40"/>
      <c r="C66" s="41"/>
      <c r="D66" s="41"/>
      <c r="E66" s="41"/>
      <c r="F66" s="41"/>
      <c r="G66" s="41"/>
      <c r="H66" s="41"/>
      <c r="I66" s="117"/>
      <c r="J66" s="41"/>
      <c r="K66" s="44"/>
    </row>
    <row r="67" spans="2:12" s="1" customFormat="1" ht="6.95" customHeight="1">
      <c r="B67" s="55"/>
      <c r="C67" s="56"/>
      <c r="D67" s="56"/>
      <c r="E67" s="56"/>
      <c r="F67" s="56"/>
      <c r="G67" s="56"/>
      <c r="H67" s="56"/>
      <c r="I67" s="138"/>
      <c r="J67" s="56"/>
      <c r="K67" s="57"/>
    </row>
    <row r="71" spans="2:12" s="1" customFormat="1" ht="6.95" customHeight="1">
      <c r="B71" s="58"/>
      <c r="C71" s="59"/>
      <c r="D71" s="59"/>
      <c r="E71" s="59"/>
      <c r="F71" s="59"/>
      <c r="G71" s="59"/>
      <c r="H71" s="59"/>
      <c r="I71" s="141"/>
      <c r="J71" s="59"/>
      <c r="K71" s="59"/>
      <c r="L71" s="60"/>
    </row>
    <row r="72" spans="2:12" s="1" customFormat="1" ht="36.950000000000003" customHeight="1">
      <c r="B72" s="40"/>
      <c r="C72" s="61" t="s">
        <v>109</v>
      </c>
      <c r="D72" s="62"/>
      <c r="E72" s="62"/>
      <c r="F72" s="62"/>
      <c r="G72" s="62"/>
      <c r="H72" s="62"/>
      <c r="I72" s="162"/>
      <c r="J72" s="62"/>
      <c r="K72" s="62"/>
      <c r="L72" s="60"/>
    </row>
    <row r="73" spans="2:12" s="1" customFormat="1" ht="6.95" customHeight="1">
      <c r="B73" s="40"/>
      <c r="C73" s="62"/>
      <c r="D73" s="62"/>
      <c r="E73" s="62"/>
      <c r="F73" s="62"/>
      <c r="G73" s="62"/>
      <c r="H73" s="62"/>
      <c r="I73" s="162"/>
      <c r="J73" s="62"/>
      <c r="K73" s="62"/>
      <c r="L73" s="60"/>
    </row>
    <row r="74" spans="2:12" s="1" customFormat="1" ht="14.45" customHeight="1">
      <c r="B74" s="40"/>
      <c r="C74" s="64" t="s">
        <v>18</v>
      </c>
      <c r="D74" s="62"/>
      <c r="E74" s="62"/>
      <c r="F74" s="62"/>
      <c r="G74" s="62"/>
      <c r="H74" s="62"/>
      <c r="I74" s="162"/>
      <c r="J74" s="62"/>
      <c r="K74" s="62"/>
      <c r="L74" s="60"/>
    </row>
    <row r="75" spans="2:12" s="1" customFormat="1" ht="22.5" customHeight="1">
      <c r="B75" s="40"/>
      <c r="C75" s="62"/>
      <c r="D75" s="62"/>
      <c r="E75" s="381" t="str">
        <f>E7</f>
        <v>Splašková kanalizace Škudly a Lhota pod Přeloučí - napojení přípojek</v>
      </c>
      <c r="F75" s="382"/>
      <c r="G75" s="382"/>
      <c r="H75" s="382"/>
      <c r="I75" s="162"/>
      <c r="J75" s="62"/>
      <c r="K75" s="62"/>
      <c r="L75" s="60"/>
    </row>
    <row r="76" spans="2:12" s="1" customFormat="1" ht="14.45" customHeight="1">
      <c r="B76" s="40"/>
      <c r="C76" s="64" t="s">
        <v>93</v>
      </c>
      <c r="D76" s="62"/>
      <c r="E76" s="62"/>
      <c r="F76" s="62"/>
      <c r="G76" s="62"/>
      <c r="H76" s="62"/>
      <c r="I76" s="162"/>
      <c r="J76" s="62"/>
      <c r="K76" s="62"/>
      <c r="L76" s="60"/>
    </row>
    <row r="77" spans="2:12" s="1" customFormat="1" ht="23.25" customHeight="1">
      <c r="B77" s="40"/>
      <c r="C77" s="62"/>
      <c r="D77" s="62"/>
      <c r="E77" s="357" t="str">
        <f>E9</f>
        <v>IO-02-KP - IO 02 - Splašková kanalizace Lhota pod Přeloučí - napojení přípojek</v>
      </c>
      <c r="F77" s="383"/>
      <c r="G77" s="383"/>
      <c r="H77" s="383"/>
      <c r="I77" s="162"/>
      <c r="J77" s="62"/>
      <c r="K77" s="62"/>
      <c r="L77" s="60"/>
    </row>
    <row r="78" spans="2:12" s="1" customFormat="1" ht="6.95" customHeight="1">
      <c r="B78" s="40"/>
      <c r="C78" s="62"/>
      <c r="D78" s="62"/>
      <c r="E78" s="62"/>
      <c r="F78" s="62"/>
      <c r="G78" s="62"/>
      <c r="H78" s="62"/>
      <c r="I78" s="162"/>
      <c r="J78" s="62"/>
      <c r="K78" s="62"/>
      <c r="L78" s="60"/>
    </row>
    <row r="79" spans="2:12" s="1" customFormat="1" ht="18" customHeight="1">
      <c r="B79" s="40"/>
      <c r="C79" s="64" t="s">
        <v>25</v>
      </c>
      <c r="D79" s="62"/>
      <c r="E79" s="62"/>
      <c r="F79" s="163" t="str">
        <f>F12</f>
        <v>k.ú. Škudly a Lhota pod Přeloučí</v>
      </c>
      <c r="G79" s="62"/>
      <c r="H79" s="62"/>
      <c r="I79" s="164" t="s">
        <v>27</v>
      </c>
      <c r="J79" s="72" t="str">
        <f>IF(J12="","",J12)</f>
        <v>16.12.2015</v>
      </c>
      <c r="K79" s="62"/>
      <c r="L79" s="60"/>
    </row>
    <row r="80" spans="2:12" s="1" customFormat="1" ht="6.95" customHeight="1">
      <c r="B80" s="40"/>
      <c r="C80" s="62"/>
      <c r="D80" s="62"/>
      <c r="E80" s="62"/>
      <c r="F80" s="62"/>
      <c r="G80" s="62"/>
      <c r="H80" s="62"/>
      <c r="I80" s="162"/>
      <c r="J80" s="62"/>
      <c r="K80" s="62"/>
      <c r="L80" s="60"/>
    </row>
    <row r="81" spans="2:65" s="1" customFormat="1">
      <c r="B81" s="40"/>
      <c r="C81" s="64" t="s">
        <v>31</v>
      </c>
      <c r="D81" s="62"/>
      <c r="E81" s="62"/>
      <c r="F81" s="163" t="str">
        <f>E15</f>
        <v>VaK Pardubice a.s., Teplého 2014, Pardubice 530 02</v>
      </c>
      <c r="G81" s="62"/>
      <c r="H81" s="62"/>
      <c r="I81" s="164" t="s">
        <v>37</v>
      </c>
      <c r="J81" s="163" t="str">
        <f>E21</f>
        <v>IKKO Hradec Králové, s.r.o., Bří. Štefanů 238, HK</v>
      </c>
      <c r="K81" s="62"/>
      <c r="L81" s="60"/>
    </row>
    <row r="82" spans="2:65" s="1" customFormat="1" ht="14.45" customHeight="1">
      <c r="B82" s="40"/>
      <c r="C82" s="64" t="s">
        <v>35</v>
      </c>
      <c r="D82" s="62"/>
      <c r="E82" s="62"/>
      <c r="F82" s="163" t="str">
        <f>IF(E18="","",E18)</f>
        <v/>
      </c>
      <c r="G82" s="62"/>
      <c r="H82" s="62"/>
      <c r="I82" s="162"/>
      <c r="J82" s="62"/>
      <c r="K82" s="62"/>
      <c r="L82" s="60"/>
    </row>
    <row r="83" spans="2:65" s="1" customFormat="1" ht="10.35" customHeight="1">
      <c r="B83" s="40"/>
      <c r="C83" s="62"/>
      <c r="D83" s="62"/>
      <c r="E83" s="62"/>
      <c r="F83" s="62"/>
      <c r="G83" s="62"/>
      <c r="H83" s="62"/>
      <c r="I83" s="162"/>
      <c r="J83" s="62"/>
      <c r="K83" s="62"/>
      <c r="L83" s="60"/>
    </row>
    <row r="84" spans="2:65" s="9" customFormat="1" ht="29.25" customHeight="1">
      <c r="B84" s="165"/>
      <c r="C84" s="166" t="s">
        <v>110</v>
      </c>
      <c r="D84" s="167" t="s">
        <v>59</v>
      </c>
      <c r="E84" s="167" t="s">
        <v>55</v>
      </c>
      <c r="F84" s="167" t="s">
        <v>111</v>
      </c>
      <c r="G84" s="167" t="s">
        <v>112</v>
      </c>
      <c r="H84" s="167" t="s">
        <v>113</v>
      </c>
      <c r="I84" s="168" t="s">
        <v>114</v>
      </c>
      <c r="J84" s="167" t="s">
        <v>97</v>
      </c>
      <c r="K84" s="169" t="s">
        <v>115</v>
      </c>
      <c r="L84" s="170"/>
      <c r="M84" s="80" t="s">
        <v>116</v>
      </c>
      <c r="N84" s="81" t="s">
        <v>44</v>
      </c>
      <c r="O84" s="81" t="s">
        <v>117</v>
      </c>
      <c r="P84" s="81" t="s">
        <v>118</v>
      </c>
      <c r="Q84" s="81" t="s">
        <v>119</v>
      </c>
      <c r="R84" s="81" t="s">
        <v>120</v>
      </c>
      <c r="S84" s="81" t="s">
        <v>121</v>
      </c>
      <c r="T84" s="82" t="s">
        <v>122</v>
      </c>
    </row>
    <row r="85" spans="2:65" s="1" customFormat="1" ht="29.25" customHeight="1">
      <c r="B85" s="40"/>
      <c r="C85" s="86" t="s">
        <v>98</v>
      </c>
      <c r="D85" s="62"/>
      <c r="E85" s="62"/>
      <c r="F85" s="62"/>
      <c r="G85" s="62"/>
      <c r="H85" s="62"/>
      <c r="I85" s="162"/>
      <c r="J85" s="171">
        <f>BK85</f>
        <v>0</v>
      </c>
      <c r="K85" s="62"/>
      <c r="L85" s="60"/>
      <c r="M85" s="83"/>
      <c r="N85" s="84"/>
      <c r="O85" s="84"/>
      <c r="P85" s="172">
        <f>P86</f>
        <v>0</v>
      </c>
      <c r="Q85" s="84"/>
      <c r="R85" s="172">
        <f>R86</f>
        <v>35.454311079999997</v>
      </c>
      <c r="S85" s="84"/>
      <c r="T85" s="173">
        <f>T86</f>
        <v>146.30199999999999</v>
      </c>
      <c r="AT85" s="23" t="s">
        <v>73</v>
      </c>
      <c r="AU85" s="23" t="s">
        <v>99</v>
      </c>
      <c r="BK85" s="174">
        <f>BK86</f>
        <v>0</v>
      </c>
    </row>
    <row r="86" spans="2:65" s="10" customFormat="1" ht="37.35" customHeight="1">
      <c r="B86" s="175"/>
      <c r="C86" s="176"/>
      <c r="D86" s="177" t="s">
        <v>73</v>
      </c>
      <c r="E86" s="178" t="s">
        <v>123</v>
      </c>
      <c r="F86" s="178" t="s">
        <v>123</v>
      </c>
      <c r="G86" s="176"/>
      <c r="H86" s="176"/>
      <c r="I86" s="179"/>
      <c r="J86" s="180">
        <f>BK86</f>
        <v>0</v>
      </c>
      <c r="K86" s="176"/>
      <c r="L86" s="181"/>
      <c r="M86" s="182"/>
      <c r="N86" s="183"/>
      <c r="O86" s="183"/>
      <c r="P86" s="184">
        <f>P87+P179+P188+P194+P212+P229+P233+P245</f>
        <v>0</v>
      </c>
      <c r="Q86" s="183"/>
      <c r="R86" s="184">
        <f>R87+R179+R188+R194+R212+R229+R233+R245</f>
        <v>35.454311079999997</v>
      </c>
      <c r="S86" s="183"/>
      <c r="T86" s="185">
        <f>T87+T179+T188+T194+T212+T229+T233+T245</f>
        <v>146.30199999999999</v>
      </c>
      <c r="AR86" s="186" t="s">
        <v>24</v>
      </c>
      <c r="AT86" s="187" t="s">
        <v>73</v>
      </c>
      <c r="AU86" s="187" t="s">
        <v>74</v>
      </c>
      <c r="AY86" s="186" t="s">
        <v>124</v>
      </c>
      <c r="BK86" s="188">
        <f>BK87+BK179+BK188+BK194+BK212+BK229+BK233+BK245</f>
        <v>0</v>
      </c>
    </row>
    <row r="87" spans="2:65" s="10" customFormat="1" ht="19.899999999999999" customHeight="1">
      <c r="B87" s="175"/>
      <c r="C87" s="176"/>
      <c r="D87" s="189" t="s">
        <v>73</v>
      </c>
      <c r="E87" s="190" t="s">
        <v>24</v>
      </c>
      <c r="F87" s="190" t="s">
        <v>125</v>
      </c>
      <c r="G87" s="176"/>
      <c r="H87" s="176"/>
      <c r="I87" s="179"/>
      <c r="J87" s="191">
        <f>BK87</f>
        <v>0</v>
      </c>
      <c r="K87" s="176"/>
      <c r="L87" s="181"/>
      <c r="M87" s="182"/>
      <c r="N87" s="183"/>
      <c r="O87" s="183"/>
      <c r="P87" s="184">
        <f>SUM(P88:P178)</f>
        <v>0</v>
      </c>
      <c r="Q87" s="183"/>
      <c r="R87" s="184">
        <f>SUM(R88:R178)</f>
        <v>1.3815840000000001</v>
      </c>
      <c r="S87" s="183"/>
      <c r="T87" s="185">
        <f>SUM(T88:T178)</f>
        <v>146.30199999999999</v>
      </c>
      <c r="AR87" s="186" t="s">
        <v>24</v>
      </c>
      <c r="AT87" s="187" t="s">
        <v>73</v>
      </c>
      <c r="AU87" s="187" t="s">
        <v>24</v>
      </c>
      <c r="AY87" s="186" t="s">
        <v>124</v>
      </c>
      <c r="BK87" s="188">
        <f>SUM(BK88:BK178)</f>
        <v>0</v>
      </c>
    </row>
    <row r="88" spans="2:65" s="1" customFormat="1" ht="44.25" customHeight="1">
      <c r="B88" s="40"/>
      <c r="C88" s="192" t="s">
        <v>24</v>
      </c>
      <c r="D88" s="192" t="s">
        <v>126</v>
      </c>
      <c r="E88" s="193" t="s">
        <v>127</v>
      </c>
      <c r="F88" s="194" t="s">
        <v>128</v>
      </c>
      <c r="G88" s="195" t="s">
        <v>129</v>
      </c>
      <c r="H88" s="196">
        <v>117</v>
      </c>
      <c r="I88" s="197"/>
      <c r="J88" s="198">
        <f>ROUND(I88*H88,2)</f>
        <v>0</v>
      </c>
      <c r="K88" s="194" t="s">
        <v>130</v>
      </c>
      <c r="L88" s="60"/>
      <c r="M88" s="199" t="s">
        <v>22</v>
      </c>
      <c r="N88" s="200" t="s">
        <v>45</v>
      </c>
      <c r="O88" s="41"/>
      <c r="P88" s="201">
        <f>O88*H88</f>
        <v>0</v>
      </c>
      <c r="Q88" s="201">
        <v>0</v>
      </c>
      <c r="R88" s="201">
        <f>Q88*H88</f>
        <v>0</v>
      </c>
      <c r="S88" s="201">
        <v>0.23499999999999999</v>
      </c>
      <c r="T88" s="202">
        <f>S88*H88</f>
        <v>27.494999999999997</v>
      </c>
      <c r="AR88" s="23" t="s">
        <v>131</v>
      </c>
      <c r="AT88" s="23" t="s">
        <v>126</v>
      </c>
      <c r="AU88" s="23" t="s">
        <v>83</v>
      </c>
      <c r="AY88" s="23" t="s">
        <v>124</v>
      </c>
      <c r="BE88" s="203">
        <f>IF(N88="základní",J88,0)</f>
        <v>0</v>
      </c>
      <c r="BF88" s="203">
        <f>IF(N88="snížená",J88,0)</f>
        <v>0</v>
      </c>
      <c r="BG88" s="203">
        <f>IF(N88="zákl. přenesená",J88,0)</f>
        <v>0</v>
      </c>
      <c r="BH88" s="203">
        <f>IF(N88="sníž. přenesená",J88,0)</f>
        <v>0</v>
      </c>
      <c r="BI88" s="203">
        <f>IF(N88="nulová",J88,0)</f>
        <v>0</v>
      </c>
      <c r="BJ88" s="23" t="s">
        <v>24</v>
      </c>
      <c r="BK88" s="203">
        <f>ROUND(I88*H88,2)</f>
        <v>0</v>
      </c>
      <c r="BL88" s="23" t="s">
        <v>131</v>
      </c>
      <c r="BM88" s="23" t="s">
        <v>132</v>
      </c>
    </row>
    <row r="89" spans="2:65" s="1" customFormat="1" ht="256.5">
      <c r="B89" s="40"/>
      <c r="C89" s="62"/>
      <c r="D89" s="204" t="s">
        <v>133</v>
      </c>
      <c r="E89" s="62"/>
      <c r="F89" s="205" t="s">
        <v>134</v>
      </c>
      <c r="G89" s="62"/>
      <c r="H89" s="62"/>
      <c r="I89" s="162"/>
      <c r="J89" s="62"/>
      <c r="K89" s="62"/>
      <c r="L89" s="60"/>
      <c r="M89" s="206"/>
      <c r="N89" s="41"/>
      <c r="O89" s="41"/>
      <c r="P89" s="41"/>
      <c r="Q89" s="41"/>
      <c r="R89" s="41"/>
      <c r="S89" s="41"/>
      <c r="T89" s="77"/>
      <c r="AT89" s="23" t="s">
        <v>133</v>
      </c>
      <c r="AU89" s="23" t="s">
        <v>83</v>
      </c>
    </row>
    <row r="90" spans="2:65" s="11" customFormat="1" ht="13.5">
      <c r="B90" s="207"/>
      <c r="C90" s="208"/>
      <c r="D90" s="204" t="s">
        <v>135</v>
      </c>
      <c r="E90" s="231" t="s">
        <v>22</v>
      </c>
      <c r="F90" s="232" t="s">
        <v>512</v>
      </c>
      <c r="G90" s="208"/>
      <c r="H90" s="233">
        <v>117</v>
      </c>
      <c r="I90" s="213"/>
      <c r="J90" s="208"/>
      <c r="K90" s="208"/>
      <c r="L90" s="214"/>
      <c r="M90" s="215"/>
      <c r="N90" s="216"/>
      <c r="O90" s="216"/>
      <c r="P90" s="216"/>
      <c r="Q90" s="216"/>
      <c r="R90" s="216"/>
      <c r="S90" s="216"/>
      <c r="T90" s="217"/>
      <c r="AT90" s="218" t="s">
        <v>135</v>
      </c>
      <c r="AU90" s="218" t="s">
        <v>83</v>
      </c>
      <c r="AV90" s="11" t="s">
        <v>83</v>
      </c>
      <c r="AW90" s="11" t="s">
        <v>137</v>
      </c>
      <c r="AX90" s="11" t="s">
        <v>74</v>
      </c>
      <c r="AY90" s="218" t="s">
        <v>124</v>
      </c>
    </row>
    <row r="91" spans="2:65" s="13" customFormat="1" ht="13.5">
      <c r="B91" s="234"/>
      <c r="C91" s="235"/>
      <c r="D91" s="209" t="s">
        <v>135</v>
      </c>
      <c r="E91" s="236" t="s">
        <v>22</v>
      </c>
      <c r="F91" s="237" t="s">
        <v>180</v>
      </c>
      <c r="G91" s="235"/>
      <c r="H91" s="238">
        <v>117</v>
      </c>
      <c r="I91" s="239"/>
      <c r="J91" s="235"/>
      <c r="K91" s="235"/>
      <c r="L91" s="240"/>
      <c r="M91" s="241"/>
      <c r="N91" s="242"/>
      <c r="O91" s="242"/>
      <c r="P91" s="242"/>
      <c r="Q91" s="242"/>
      <c r="R91" s="242"/>
      <c r="S91" s="242"/>
      <c r="T91" s="243"/>
      <c r="AT91" s="244" t="s">
        <v>135</v>
      </c>
      <c r="AU91" s="244" t="s">
        <v>83</v>
      </c>
      <c r="AV91" s="13" t="s">
        <v>131</v>
      </c>
      <c r="AW91" s="13" t="s">
        <v>137</v>
      </c>
      <c r="AX91" s="13" t="s">
        <v>24</v>
      </c>
      <c r="AY91" s="244" t="s">
        <v>124</v>
      </c>
    </row>
    <row r="92" spans="2:65" s="1" customFormat="1" ht="44.25" customHeight="1">
      <c r="B92" s="40"/>
      <c r="C92" s="192" t="s">
        <v>83</v>
      </c>
      <c r="D92" s="192" t="s">
        <v>126</v>
      </c>
      <c r="E92" s="193" t="s">
        <v>138</v>
      </c>
      <c r="F92" s="194" t="s">
        <v>139</v>
      </c>
      <c r="G92" s="195" t="s">
        <v>129</v>
      </c>
      <c r="H92" s="196">
        <v>247</v>
      </c>
      <c r="I92" s="197"/>
      <c r="J92" s="198">
        <f>ROUND(I92*H92,2)</f>
        <v>0</v>
      </c>
      <c r="K92" s="194" t="s">
        <v>130</v>
      </c>
      <c r="L92" s="60"/>
      <c r="M92" s="199" t="s">
        <v>22</v>
      </c>
      <c r="N92" s="200" t="s">
        <v>45</v>
      </c>
      <c r="O92" s="41"/>
      <c r="P92" s="201">
        <f>O92*H92</f>
        <v>0</v>
      </c>
      <c r="Q92" s="201">
        <v>0</v>
      </c>
      <c r="R92" s="201">
        <f>Q92*H92</f>
        <v>0</v>
      </c>
      <c r="S92" s="201">
        <v>0.22500000000000001</v>
      </c>
      <c r="T92" s="202">
        <f>S92*H92</f>
        <v>55.575000000000003</v>
      </c>
      <c r="AR92" s="23" t="s">
        <v>131</v>
      </c>
      <c r="AT92" s="23" t="s">
        <v>126</v>
      </c>
      <c r="AU92" s="23" t="s">
        <v>83</v>
      </c>
      <c r="AY92" s="23" t="s">
        <v>124</v>
      </c>
      <c r="BE92" s="203">
        <f>IF(N92="základní",J92,0)</f>
        <v>0</v>
      </c>
      <c r="BF92" s="203">
        <f>IF(N92="snížená",J92,0)</f>
        <v>0</v>
      </c>
      <c r="BG92" s="203">
        <f>IF(N92="zákl. přenesená",J92,0)</f>
        <v>0</v>
      </c>
      <c r="BH92" s="203">
        <f>IF(N92="sníž. přenesená",J92,0)</f>
        <v>0</v>
      </c>
      <c r="BI92" s="203">
        <f>IF(N92="nulová",J92,0)</f>
        <v>0</v>
      </c>
      <c r="BJ92" s="23" t="s">
        <v>24</v>
      </c>
      <c r="BK92" s="203">
        <f>ROUND(I92*H92,2)</f>
        <v>0</v>
      </c>
      <c r="BL92" s="23" t="s">
        <v>131</v>
      </c>
      <c r="BM92" s="23" t="s">
        <v>140</v>
      </c>
    </row>
    <row r="93" spans="2:65" s="1" customFormat="1" ht="256.5">
      <c r="B93" s="40"/>
      <c r="C93" s="62"/>
      <c r="D93" s="204" t="s">
        <v>133</v>
      </c>
      <c r="E93" s="62"/>
      <c r="F93" s="205" t="s">
        <v>134</v>
      </c>
      <c r="G93" s="62"/>
      <c r="H93" s="62"/>
      <c r="I93" s="162"/>
      <c r="J93" s="62"/>
      <c r="K93" s="62"/>
      <c r="L93" s="60"/>
      <c r="M93" s="206"/>
      <c r="N93" s="41"/>
      <c r="O93" s="41"/>
      <c r="P93" s="41"/>
      <c r="Q93" s="41"/>
      <c r="R93" s="41"/>
      <c r="S93" s="41"/>
      <c r="T93" s="77"/>
      <c r="AT93" s="23" t="s">
        <v>133</v>
      </c>
      <c r="AU93" s="23" t="s">
        <v>83</v>
      </c>
    </row>
    <row r="94" spans="2:65" s="11" customFormat="1" ht="13.5">
      <c r="B94" s="207"/>
      <c r="C94" s="208"/>
      <c r="D94" s="209" t="s">
        <v>135</v>
      </c>
      <c r="E94" s="210" t="s">
        <v>22</v>
      </c>
      <c r="F94" s="211" t="s">
        <v>513</v>
      </c>
      <c r="G94" s="208"/>
      <c r="H94" s="212">
        <v>247</v>
      </c>
      <c r="I94" s="213"/>
      <c r="J94" s="208"/>
      <c r="K94" s="208"/>
      <c r="L94" s="214"/>
      <c r="M94" s="215"/>
      <c r="N94" s="216"/>
      <c r="O94" s="216"/>
      <c r="P94" s="216"/>
      <c r="Q94" s="216"/>
      <c r="R94" s="216"/>
      <c r="S94" s="216"/>
      <c r="T94" s="217"/>
      <c r="AT94" s="218" t="s">
        <v>135</v>
      </c>
      <c r="AU94" s="218" t="s">
        <v>83</v>
      </c>
      <c r="AV94" s="11" t="s">
        <v>83</v>
      </c>
      <c r="AW94" s="11" t="s">
        <v>137</v>
      </c>
      <c r="AX94" s="11" t="s">
        <v>24</v>
      </c>
      <c r="AY94" s="218" t="s">
        <v>124</v>
      </c>
    </row>
    <row r="95" spans="2:65" s="1" customFormat="1" ht="31.5" customHeight="1">
      <c r="B95" s="40"/>
      <c r="C95" s="192" t="s">
        <v>142</v>
      </c>
      <c r="D95" s="192" t="s">
        <v>126</v>
      </c>
      <c r="E95" s="193" t="s">
        <v>143</v>
      </c>
      <c r="F95" s="194" t="s">
        <v>144</v>
      </c>
      <c r="G95" s="195" t="s">
        <v>129</v>
      </c>
      <c r="H95" s="196">
        <v>494</v>
      </c>
      <c r="I95" s="197"/>
      <c r="J95" s="198">
        <f>ROUND(I95*H95,2)</f>
        <v>0</v>
      </c>
      <c r="K95" s="194" t="s">
        <v>130</v>
      </c>
      <c r="L95" s="60"/>
      <c r="M95" s="199" t="s">
        <v>22</v>
      </c>
      <c r="N95" s="200" t="s">
        <v>45</v>
      </c>
      <c r="O95" s="41"/>
      <c r="P95" s="201">
        <f>O95*H95</f>
        <v>0</v>
      </c>
      <c r="Q95" s="201">
        <v>5.0000000000000002E-5</v>
      </c>
      <c r="R95" s="201">
        <f>Q95*H95</f>
        <v>2.47E-2</v>
      </c>
      <c r="S95" s="201">
        <v>0.128</v>
      </c>
      <c r="T95" s="202">
        <f>S95*H95</f>
        <v>63.231999999999999</v>
      </c>
      <c r="AR95" s="23" t="s">
        <v>131</v>
      </c>
      <c r="AT95" s="23" t="s">
        <v>126</v>
      </c>
      <c r="AU95" s="23" t="s">
        <v>83</v>
      </c>
      <c r="AY95" s="23" t="s">
        <v>124</v>
      </c>
      <c r="BE95" s="203">
        <f>IF(N95="základní",J95,0)</f>
        <v>0</v>
      </c>
      <c r="BF95" s="203">
        <f>IF(N95="snížená",J95,0)</f>
        <v>0</v>
      </c>
      <c r="BG95" s="203">
        <f>IF(N95="zákl. přenesená",J95,0)</f>
        <v>0</v>
      </c>
      <c r="BH95" s="203">
        <f>IF(N95="sníž. přenesená",J95,0)</f>
        <v>0</v>
      </c>
      <c r="BI95" s="203">
        <f>IF(N95="nulová",J95,0)</f>
        <v>0</v>
      </c>
      <c r="BJ95" s="23" t="s">
        <v>24</v>
      </c>
      <c r="BK95" s="203">
        <f>ROUND(I95*H95,2)</f>
        <v>0</v>
      </c>
      <c r="BL95" s="23" t="s">
        <v>131</v>
      </c>
      <c r="BM95" s="23" t="s">
        <v>145</v>
      </c>
    </row>
    <row r="96" spans="2:65" s="1" customFormat="1" ht="216">
      <c r="B96" s="40"/>
      <c r="C96" s="62"/>
      <c r="D96" s="204" t="s">
        <v>133</v>
      </c>
      <c r="E96" s="62"/>
      <c r="F96" s="205" t="s">
        <v>146</v>
      </c>
      <c r="G96" s="62"/>
      <c r="H96" s="62"/>
      <c r="I96" s="162"/>
      <c r="J96" s="62"/>
      <c r="K96" s="62"/>
      <c r="L96" s="60"/>
      <c r="M96" s="206"/>
      <c r="N96" s="41"/>
      <c r="O96" s="41"/>
      <c r="P96" s="41"/>
      <c r="Q96" s="41"/>
      <c r="R96" s="41"/>
      <c r="S96" s="41"/>
      <c r="T96" s="77"/>
      <c r="AT96" s="23" t="s">
        <v>133</v>
      </c>
      <c r="AU96" s="23" t="s">
        <v>83</v>
      </c>
    </row>
    <row r="97" spans="2:65" s="11" customFormat="1" ht="13.5">
      <c r="B97" s="207"/>
      <c r="C97" s="208"/>
      <c r="D97" s="209" t="s">
        <v>135</v>
      </c>
      <c r="E97" s="210" t="s">
        <v>22</v>
      </c>
      <c r="F97" s="211" t="s">
        <v>514</v>
      </c>
      <c r="G97" s="208"/>
      <c r="H97" s="212">
        <v>494</v>
      </c>
      <c r="I97" s="213"/>
      <c r="J97" s="208"/>
      <c r="K97" s="208"/>
      <c r="L97" s="214"/>
      <c r="M97" s="215"/>
      <c r="N97" s="216"/>
      <c r="O97" s="216"/>
      <c r="P97" s="216"/>
      <c r="Q97" s="216"/>
      <c r="R97" s="216"/>
      <c r="S97" s="216"/>
      <c r="T97" s="217"/>
      <c r="AT97" s="218" t="s">
        <v>135</v>
      </c>
      <c r="AU97" s="218" t="s">
        <v>83</v>
      </c>
      <c r="AV97" s="11" t="s">
        <v>83</v>
      </c>
      <c r="AW97" s="11" t="s">
        <v>137</v>
      </c>
      <c r="AX97" s="11" t="s">
        <v>24</v>
      </c>
      <c r="AY97" s="218" t="s">
        <v>124</v>
      </c>
    </row>
    <row r="98" spans="2:65" s="1" customFormat="1" ht="31.5" customHeight="1">
      <c r="B98" s="40"/>
      <c r="C98" s="192" t="s">
        <v>131</v>
      </c>
      <c r="D98" s="192" t="s">
        <v>126</v>
      </c>
      <c r="E98" s="193" t="s">
        <v>148</v>
      </c>
      <c r="F98" s="194" t="s">
        <v>149</v>
      </c>
      <c r="G98" s="195" t="s">
        <v>150</v>
      </c>
      <c r="H98" s="196">
        <v>432</v>
      </c>
      <c r="I98" s="197"/>
      <c r="J98" s="198">
        <f>ROUND(I98*H98,2)</f>
        <v>0</v>
      </c>
      <c r="K98" s="194" t="s">
        <v>130</v>
      </c>
      <c r="L98" s="60"/>
      <c r="M98" s="199" t="s">
        <v>22</v>
      </c>
      <c r="N98" s="200" t="s">
        <v>45</v>
      </c>
      <c r="O98" s="41"/>
      <c r="P98" s="201">
        <f>O98*H98</f>
        <v>0</v>
      </c>
      <c r="Q98" s="201">
        <v>0</v>
      </c>
      <c r="R98" s="201">
        <f>Q98*H98</f>
        <v>0</v>
      </c>
      <c r="S98" s="201">
        <v>0</v>
      </c>
      <c r="T98" s="202">
        <f>S98*H98</f>
        <v>0</v>
      </c>
      <c r="AR98" s="23" t="s">
        <v>131</v>
      </c>
      <c r="AT98" s="23" t="s">
        <v>126</v>
      </c>
      <c r="AU98" s="23" t="s">
        <v>83</v>
      </c>
      <c r="AY98" s="23" t="s">
        <v>124</v>
      </c>
      <c r="BE98" s="203">
        <f>IF(N98="základní",J98,0)</f>
        <v>0</v>
      </c>
      <c r="BF98" s="203">
        <f>IF(N98="snížená",J98,0)</f>
        <v>0</v>
      </c>
      <c r="BG98" s="203">
        <f>IF(N98="zákl. přenesená",J98,0)</f>
        <v>0</v>
      </c>
      <c r="BH98" s="203">
        <f>IF(N98="sníž. přenesená",J98,0)</f>
        <v>0</v>
      </c>
      <c r="BI98" s="203">
        <f>IF(N98="nulová",J98,0)</f>
        <v>0</v>
      </c>
      <c r="BJ98" s="23" t="s">
        <v>24</v>
      </c>
      <c r="BK98" s="203">
        <f>ROUND(I98*H98,2)</f>
        <v>0</v>
      </c>
      <c r="BL98" s="23" t="s">
        <v>131</v>
      </c>
      <c r="BM98" s="23" t="s">
        <v>151</v>
      </c>
    </row>
    <row r="99" spans="2:65" s="1" customFormat="1" ht="256.5">
      <c r="B99" s="40"/>
      <c r="C99" s="62"/>
      <c r="D99" s="209" t="s">
        <v>133</v>
      </c>
      <c r="E99" s="62"/>
      <c r="F99" s="219" t="s">
        <v>152</v>
      </c>
      <c r="G99" s="62"/>
      <c r="H99" s="62"/>
      <c r="I99" s="162"/>
      <c r="J99" s="62"/>
      <c r="K99" s="62"/>
      <c r="L99" s="60"/>
      <c r="M99" s="206"/>
      <c r="N99" s="41"/>
      <c r="O99" s="41"/>
      <c r="P99" s="41"/>
      <c r="Q99" s="41"/>
      <c r="R99" s="41"/>
      <c r="S99" s="41"/>
      <c r="T99" s="77"/>
      <c r="AT99" s="23" t="s">
        <v>133</v>
      </c>
      <c r="AU99" s="23" t="s">
        <v>83</v>
      </c>
    </row>
    <row r="100" spans="2:65" s="1" customFormat="1" ht="31.5" customHeight="1">
      <c r="B100" s="40"/>
      <c r="C100" s="192" t="s">
        <v>153</v>
      </c>
      <c r="D100" s="192" t="s">
        <v>126</v>
      </c>
      <c r="E100" s="193" t="s">
        <v>154</v>
      </c>
      <c r="F100" s="194" t="s">
        <v>155</v>
      </c>
      <c r="G100" s="195" t="s">
        <v>156</v>
      </c>
      <c r="H100" s="196">
        <v>18</v>
      </c>
      <c r="I100" s="197"/>
      <c r="J100" s="198">
        <f>ROUND(I100*H100,2)</f>
        <v>0</v>
      </c>
      <c r="K100" s="194" t="s">
        <v>130</v>
      </c>
      <c r="L100" s="60"/>
      <c r="M100" s="199" t="s">
        <v>22</v>
      </c>
      <c r="N100" s="200" t="s">
        <v>45</v>
      </c>
      <c r="O100" s="41"/>
      <c r="P100" s="201">
        <f>O100*H100</f>
        <v>0</v>
      </c>
      <c r="Q100" s="201">
        <v>0</v>
      </c>
      <c r="R100" s="201">
        <f>Q100*H100</f>
        <v>0</v>
      </c>
      <c r="S100" s="201">
        <v>0</v>
      </c>
      <c r="T100" s="202">
        <f>S100*H100</f>
        <v>0</v>
      </c>
      <c r="AR100" s="23" t="s">
        <v>131</v>
      </c>
      <c r="AT100" s="23" t="s">
        <v>126</v>
      </c>
      <c r="AU100" s="23" t="s">
        <v>83</v>
      </c>
      <c r="AY100" s="23" t="s">
        <v>124</v>
      </c>
      <c r="BE100" s="203">
        <f>IF(N100="základní",J100,0)</f>
        <v>0</v>
      </c>
      <c r="BF100" s="203">
        <f>IF(N100="snížená",J100,0)</f>
        <v>0</v>
      </c>
      <c r="BG100" s="203">
        <f>IF(N100="zákl. přenesená",J100,0)</f>
        <v>0</v>
      </c>
      <c r="BH100" s="203">
        <f>IF(N100="sníž. přenesená",J100,0)</f>
        <v>0</v>
      </c>
      <c r="BI100" s="203">
        <f>IF(N100="nulová",J100,0)</f>
        <v>0</v>
      </c>
      <c r="BJ100" s="23" t="s">
        <v>24</v>
      </c>
      <c r="BK100" s="203">
        <f>ROUND(I100*H100,2)</f>
        <v>0</v>
      </c>
      <c r="BL100" s="23" t="s">
        <v>131</v>
      </c>
      <c r="BM100" s="23" t="s">
        <v>157</v>
      </c>
    </row>
    <row r="101" spans="2:65" s="1" customFormat="1" ht="162">
      <c r="B101" s="40"/>
      <c r="C101" s="62"/>
      <c r="D101" s="209" t="s">
        <v>133</v>
      </c>
      <c r="E101" s="62"/>
      <c r="F101" s="219" t="s">
        <v>158</v>
      </c>
      <c r="G101" s="62"/>
      <c r="H101" s="62"/>
      <c r="I101" s="162"/>
      <c r="J101" s="62"/>
      <c r="K101" s="62"/>
      <c r="L101" s="60"/>
      <c r="M101" s="206"/>
      <c r="N101" s="41"/>
      <c r="O101" s="41"/>
      <c r="P101" s="41"/>
      <c r="Q101" s="41"/>
      <c r="R101" s="41"/>
      <c r="S101" s="41"/>
      <c r="T101" s="77"/>
      <c r="AT101" s="23" t="s">
        <v>133</v>
      </c>
      <c r="AU101" s="23" t="s">
        <v>83</v>
      </c>
    </row>
    <row r="102" spans="2:65" s="1" customFormat="1" ht="57" customHeight="1">
      <c r="B102" s="40"/>
      <c r="C102" s="192" t="s">
        <v>159</v>
      </c>
      <c r="D102" s="192" t="s">
        <v>126</v>
      </c>
      <c r="E102" s="193" t="s">
        <v>160</v>
      </c>
      <c r="F102" s="194" t="s">
        <v>161</v>
      </c>
      <c r="G102" s="195" t="s">
        <v>162</v>
      </c>
      <c r="H102" s="196">
        <v>6.3</v>
      </c>
      <c r="I102" s="197"/>
      <c r="J102" s="198">
        <f>ROUND(I102*H102,2)</f>
        <v>0</v>
      </c>
      <c r="K102" s="194" t="s">
        <v>130</v>
      </c>
      <c r="L102" s="60"/>
      <c r="M102" s="199" t="s">
        <v>22</v>
      </c>
      <c r="N102" s="200" t="s">
        <v>45</v>
      </c>
      <c r="O102" s="41"/>
      <c r="P102" s="201">
        <f>O102*H102</f>
        <v>0</v>
      </c>
      <c r="Q102" s="201">
        <v>8.6800000000000002E-3</v>
      </c>
      <c r="R102" s="201">
        <f>Q102*H102</f>
        <v>5.4683999999999996E-2</v>
      </c>
      <c r="S102" s="201">
        <v>0</v>
      </c>
      <c r="T102" s="202">
        <f>S102*H102</f>
        <v>0</v>
      </c>
      <c r="AR102" s="23" t="s">
        <v>131</v>
      </c>
      <c r="AT102" s="23" t="s">
        <v>126</v>
      </c>
      <c r="AU102" s="23" t="s">
        <v>83</v>
      </c>
      <c r="AY102" s="23" t="s">
        <v>124</v>
      </c>
      <c r="BE102" s="203">
        <f>IF(N102="základní",J102,0)</f>
        <v>0</v>
      </c>
      <c r="BF102" s="203">
        <f>IF(N102="snížená",J102,0)</f>
        <v>0</v>
      </c>
      <c r="BG102" s="203">
        <f>IF(N102="zákl. přenesená",J102,0)</f>
        <v>0</v>
      </c>
      <c r="BH102" s="203">
        <f>IF(N102="sníž. přenesená",J102,0)</f>
        <v>0</v>
      </c>
      <c r="BI102" s="203">
        <f>IF(N102="nulová",J102,0)</f>
        <v>0</v>
      </c>
      <c r="BJ102" s="23" t="s">
        <v>24</v>
      </c>
      <c r="BK102" s="203">
        <f>ROUND(I102*H102,2)</f>
        <v>0</v>
      </c>
      <c r="BL102" s="23" t="s">
        <v>131</v>
      </c>
      <c r="BM102" s="23" t="s">
        <v>163</v>
      </c>
    </row>
    <row r="103" spans="2:65" s="1" customFormat="1" ht="81">
      <c r="B103" s="40"/>
      <c r="C103" s="62"/>
      <c r="D103" s="204" t="s">
        <v>133</v>
      </c>
      <c r="E103" s="62"/>
      <c r="F103" s="205" t="s">
        <v>164</v>
      </c>
      <c r="G103" s="62"/>
      <c r="H103" s="62"/>
      <c r="I103" s="162"/>
      <c r="J103" s="62"/>
      <c r="K103" s="62"/>
      <c r="L103" s="60"/>
      <c r="M103" s="206"/>
      <c r="N103" s="41"/>
      <c r="O103" s="41"/>
      <c r="P103" s="41"/>
      <c r="Q103" s="41"/>
      <c r="R103" s="41"/>
      <c r="S103" s="41"/>
      <c r="T103" s="77"/>
      <c r="AT103" s="23" t="s">
        <v>133</v>
      </c>
      <c r="AU103" s="23" t="s">
        <v>83</v>
      </c>
    </row>
    <row r="104" spans="2:65" s="12" customFormat="1" ht="13.5">
      <c r="B104" s="220"/>
      <c r="C104" s="221"/>
      <c r="D104" s="204" t="s">
        <v>135</v>
      </c>
      <c r="E104" s="222" t="s">
        <v>22</v>
      </c>
      <c r="F104" s="223" t="s">
        <v>165</v>
      </c>
      <c r="G104" s="221"/>
      <c r="H104" s="224" t="s">
        <v>22</v>
      </c>
      <c r="I104" s="225"/>
      <c r="J104" s="221"/>
      <c r="K104" s="221"/>
      <c r="L104" s="226"/>
      <c r="M104" s="227"/>
      <c r="N104" s="228"/>
      <c r="O104" s="228"/>
      <c r="P104" s="228"/>
      <c r="Q104" s="228"/>
      <c r="R104" s="228"/>
      <c r="S104" s="228"/>
      <c r="T104" s="229"/>
      <c r="AT104" s="230" t="s">
        <v>135</v>
      </c>
      <c r="AU104" s="230" t="s">
        <v>83</v>
      </c>
      <c r="AV104" s="12" t="s">
        <v>24</v>
      </c>
      <c r="AW104" s="12" t="s">
        <v>137</v>
      </c>
      <c r="AX104" s="12" t="s">
        <v>74</v>
      </c>
      <c r="AY104" s="230" t="s">
        <v>124</v>
      </c>
    </row>
    <row r="105" spans="2:65" s="11" customFormat="1" ht="13.5">
      <c r="B105" s="207"/>
      <c r="C105" s="208"/>
      <c r="D105" s="209" t="s">
        <v>135</v>
      </c>
      <c r="E105" s="210" t="s">
        <v>22</v>
      </c>
      <c r="F105" s="211" t="s">
        <v>515</v>
      </c>
      <c r="G105" s="208"/>
      <c r="H105" s="212">
        <v>6.3</v>
      </c>
      <c r="I105" s="213"/>
      <c r="J105" s="208"/>
      <c r="K105" s="208"/>
      <c r="L105" s="214"/>
      <c r="M105" s="215"/>
      <c r="N105" s="216"/>
      <c r="O105" s="216"/>
      <c r="P105" s="216"/>
      <c r="Q105" s="216"/>
      <c r="R105" s="216"/>
      <c r="S105" s="216"/>
      <c r="T105" s="217"/>
      <c r="AT105" s="218" t="s">
        <v>135</v>
      </c>
      <c r="AU105" s="218" t="s">
        <v>83</v>
      </c>
      <c r="AV105" s="11" t="s">
        <v>83</v>
      </c>
      <c r="AW105" s="11" t="s">
        <v>137</v>
      </c>
      <c r="AX105" s="11" t="s">
        <v>24</v>
      </c>
      <c r="AY105" s="218" t="s">
        <v>124</v>
      </c>
    </row>
    <row r="106" spans="2:65" s="1" customFormat="1" ht="57" customHeight="1">
      <c r="B106" s="40"/>
      <c r="C106" s="192" t="s">
        <v>167</v>
      </c>
      <c r="D106" s="192" t="s">
        <v>126</v>
      </c>
      <c r="E106" s="193" t="s">
        <v>168</v>
      </c>
      <c r="F106" s="194" t="s">
        <v>169</v>
      </c>
      <c r="G106" s="195" t="s">
        <v>162</v>
      </c>
      <c r="H106" s="196">
        <v>0.9</v>
      </c>
      <c r="I106" s="197"/>
      <c r="J106" s="198">
        <f>ROUND(I106*H106,2)</f>
        <v>0</v>
      </c>
      <c r="K106" s="194" t="s">
        <v>130</v>
      </c>
      <c r="L106" s="60"/>
      <c r="M106" s="199" t="s">
        <v>22</v>
      </c>
      <c r="N106" s="200" t="s">
        <v>45</v>
      </c>
      <c r="O106" s="41"/>
      <c r="P106" s="201">
        <f>O106*H106</f>
        <v>0</v>
      </c>
      <c r="Q106" s="201">
        <v>3.6900000000000002E-2</v>
      </c>
      <c r="R106" s="201">
        <f>Q106*H106</f>
        <v>3.3210000000000003E-2</v>
      </c>
      <c r="S106" s="201">
        <v>0</v>
      </c>
      <c r="T106" s="202">
        <f>S106*H106</f>
        <v>0</v>
      </c>
      <c r="AR106" s="23" t="s">
        <v>131</v>
      </c>
      <c r="AT106" s="23" t="s">
        <v>126</v>
      </c>
      <c r="AU106" s="23" t="s">
        <v>83</v>
      </c>
      <c r="AY106" s="23" t="s">
        <v>124</v>
      </c>
      <c r="BE106" s="203">
        <f>IF(N106="základní",J106,0)</f>
        <v>0</v>
      </c>
      <c r="BF106" s="203">
        <f>IF(N106="snížená",J106,0)</f>
        <v>0</v>
      </c>
      <c r="BG106" s="203">
        <f>IF(N106="zákl. přenesená",J106,0)</f>
        <v>0</v>
      </c>
      <c r="BH106" s="203">
        <f>IF(N106="sníž. přenesená",J106,0)</f>
        <v>0</v>
      </c>
      <c r="BI106" s="203">
        <f>IF(N106="nulová",J106,0)</f>
        <v>0</v>
      </c>
      <c r="BJ106" s="23" t="s">
        <v>24</v>
      </c>
      <c r="BK106" s="203">
        <f>ROUND(I106*H106,2)</f>
        <v>0</v>
      </c>
      <c r="BL106" s="23" t="s">
        <v>131</v>
      </c>
      <c r="BM106" s="23" t="s">
        <v>170</v>
      </c>
    </row>
    <row r="107" spans="2:65" s="1" customFormat="1" ht="81">
      <c r="B107" s="40"/>
      <c r="C107" s="62"/>
      <c r="D107" s="204" t="s">
        <v>133</v>
      </c>
      <c r="E107" s="62"/>
      <c r="F107" s="205" t="s">
        <v>164</v>
      </c>
      <c r="G107" s="62"/>
      <c r="H107" s="62"/>
      <c r="I107" s="162"/>
      <c r="J107" s="62"/>
      <c r="K107" s="62"/>
      <c r="L107" s="60"/>
      <c r="M107" s="206"/>
      <c r="N107" s="41"/>
      <c r="O107" s="41"/>
      <c r="P107" s="41"/>
      <c r="Q107" s="41"/>
      <c r="R107" s="41"/>
      <c r="S107" s="41"/>
      <c r="T107" s="77"/>
      <c r="AT107" s="23" t="s">
        <v>133</v>
      </c>
      <c r="AU107" s="23" t="s">
        <v>83</v>
      </c>
    </row>
    <row r="108" spans="2:65" s="12" customFormat="1" ht="13.5">
      <c r="B108" s="220"/>
      <c r="C108" s="221"/>
      <c r="D108" s="204" t="s">
        <v>135</v>
      </c>
      <c r="E108" s="222" t="s">
        <v>22</v>
      </c>
      <c r="F108" s="223" t="s">
        <v>165</v>
      </c>
      <c r="G108" s="221"/>
      <c r="H108" s="224" t="s">
        <v>22</v>
      </c>
      <c r="I108" s="225"/>
      <c r="J108" s="221"/>
      <c r="K108" s="221"/>
      <c r="L108" s="226"/>
      <c r="M108" s="227"/>
      <c r="N108" s="228"/>
      <c r="O108" s="228"/>
      <c r="P108" s="228"/>
      <c r="Q108" s="228"/>
      <c r="R108" s="228"/>
      <c r="S108" s="228"/>
      <c r="T108" s="229"/>
      <c r="AT108" s="230" t="s">
        <v>135</v>
      </c>
      <c r="AU108" s="230" t="s">
        <v>83</v>
      </c>
      <c r="AV108" s="12" t="s">
        <v>24</v>
      </c>
      <c r="AW108" s="12" t="s">
        <v>137</v>
      </c>
      <c r="AX108" s="12" t="s">
        <v>74</v>
      </c>
      <c r="AY108" s="230" t="s">
        <v>124</v>
      </c>
    </row>
    <row r="109" spans="2:65" s="11" customFormat="1" ht="13.5">
      <c r="B109" s="207"/>
      <c r="C109" s="208"/>
      <c r="D109" s="209" t="s">
        <v>135</v>
      </c>
      <c r="E109" s="210" t="s">
        <v>22</v>
      </c>
      <c r="F109" s="211" t="s">
        <v>171</v>
      </c>
      <c r="G109" s="208"/>
      <c r="H109" s="212">
        <v>0.9</v>
      </c>
      <c r="I109" s="213"/>
      <c r="J109" s="208"/>
      <c r="K109" s="208"/>
      <c r="L109" s="214"/>
      <c r="M109" s="215"/>
      <c r="N109" s="216"/>
      <c r="O109" s="216"/>
      <c r="P109" s="216"/>
      <c r="Q109" s="216"/>
      <c r="R109" s="216"/>
      <c r="S109" s="216"/>
      <c r="T109" s="217"/>
      <c r="AT109" s="218" t="s">
        <v>135</v>
      </c>
      <c r="AU109" s="218" t="s">
        <v>83</v>
      </c>
      <c r="AV109" s="11" t="s">
        <v>83</v>
      </c>
      <c r="AW109" s="11" t="s">
        <v>137</v>
      </c>
      <c r="AX109" s="11" t="s">
        <v>24</v>
      </c>
      <c r="AY109" s="218" t="s">
        <v>124</v>
      </c>
    </row>
    <row r="110" spans="2:65" s="1" customFormat="1" ht="31.5" customHeight="1">
      <c r="B110" s="40"/>
      <c r="C110" s="192" t="s">
        <v>172</v>
      </c>
      <c r="D110" s="192" t="s">
        <v>126</v>
      </c>
      <c r="E110" s="193" t="s">
        <v>173</v>
      </c>
      <c r="F110" s="194" t="s">
        <v>174</v>
      </c>
      <c r="G110" s="195" t="s">
        <v>175</v>
      </c>
      <c r="H110" s="196">
        <v>21.6</v>
      </c>
      <c r="I110" s="197"/>
      <c r="J110" s="198">
        <f>ROUND(I110*H110,2)</f>
        <v>0</v>
      </c>
      <c r="K110" s="194" t="s">
        <v>130</v>
      </c>
      <c r="L110" s="60"/>
      <c r="M110" s="199" t="s">
        <v>22</v>
      </c>
      <c r="N110" s="200" t="s">
        <v>45</v>
      </c>
      <c r="O110" s="41"/>
      <c r="P110" s="201">
        <f>O110*H110</f>
        <v>0</v>
      </c>
      <c r="Q110" s="201">
        <v>0</v>
      </c>
      <c r="R110" s="201">
        <f>Q110*H110</f>
        <v>0</v>
      </c>
      <c r="S110" s="201">
        <v>0</v>
      </c>
      <c r="T110" s="202">
        <f>S110*H110</f>
        <v>0</v>
      </c>
      <c r="AR110" s="23" t="s">
        <v>131</v>
      </c>
      <c r="AT110" s="23" t="s">
        <v>126</v>
      </c>
      <c r="AU110" s="23" t="s">
        <v>83</v>
      </c>
      <c r="AY110" s="23" t="s">
        <v>124</v>
      </c>
      <c r="BE110" s="203">
        <f>IF(N110="základní",J110,0)</f>
        <v>0</v>
      </c>
      <c r="BF110" s="203">
        <f>IF(N110="snížená",J110,0)</f>
        <v>0</v>
      </c>
      <c r="BG110" s="203">
        <f>IF(N110="zákl. přenesená",J110,0)</f>
        <v>0</v>
      </c>
      <c r="BH110" s="203">
        <f>IF(N110="sníž. přenesená",J110,0)</f>
        <v>0</v>
      </c>
      <c r="BI110" s="203">
        <f>IF(N110="nulová",J110,0)</f>
        <v>0</v>
      </c>
      <c r="BJ110" s="23" t="s">
        <v>24</v>
      </c>
      <c r="BK110" s="203">
        <f>ROUND(I110*H110,2)</f>
        <v>0</v>
      </c>
      <c r="BL110" s="23" t="s">
        <v>131</v>
      </c>
      <c r="BM110" s="23" t="s">
        <v>176</v>
      </c>
    </row>
    <row r="111" spans="2:65" s="1" customFormat="1" ht="378">
      <c r="B111" s="40"/>
      <c r="C111" s="62"/>
      <c r="D111" s="204" t="s">
        <v>133</v>
      </c>
      <c r="E111" s="62"/>
      <c r="F111" s="205" t="s">
        <v>177</v>
      </c>
      <c r="G111" s="62"/>
      <c r="H111" s="62"/>
      <c r="I111" s="162"/>
      <c r="J111" s="62"/>
      <c r="K111" s="62"/>
      <c r="L111" s="60"/>
      <c r="M111" s="206"/>
      <c r="N111" s="41"/>
      <c r="O111" s="41"/>
      <c r="P111" s="41"/>
      <c r="Q111" s="41"/>
      <c r="R111" s="41"/>
      <c r="S111" s="41"/>
      <c r="T111" s="77"/>
      <c r="AT111" s="23" t="s">
        <v>133</v>
      </c>
      <c r="AU111" s="23" t="s">
        <v>83</v>
      </c>
    </row>
    <row r="112" spans="2:65" s="12" customFormat="1" ht="13.5">
      <c r="B112" s="220"/>
      <c r="C112" s="221"/>
      <c r="D112" s="204" t="s">
        <v>135</v>
      </c>
      <c r="E112" s="222" t="s">
        <v>22</v>
      </c>
      <c r="F112" s="223" t="s">
        <v>178</v>
      </c>
      <c r="G112" s="221"/>
      <c r="H112" s="224" t="s">
        <v>22</v>
      </c>
      <c r="I112" s="225"/>
      <c r="J112" s="221"/>
      <c r="K112" s="221"/>
      <c r="L112" s="226"/>
      <c r="M112" s="227"/>
      <c r="N112" s="228"/>
      <c r="O112" s="228"/>
      <c r="P112" s="228"/>
      <c r="Q112" s="228"/>
      <c r="R112" s="228"/>
      <c r="S112" s="228"/>
      <c r="T112" s="229"/>
      <c r="AT112" s="230" t="s">
        <v>135</v>
      </c>
      <c r="AU112" s="230" t="s">
        <v>83</v>
      </c>
      <c r="AV112" s="12" t="s">
        <v>24</v>
      </c>
      <c r="AW112" s="12" t="s">
        <v>137</v>
      </c>
      <c r="AX112" s="12" t="s">
        <v>74</v>
      </c>
      <c r="AY112" s="230" t="s">
        <v>124</v>
      </c>
    </row>
    <row r="113" spans="2:65" s="11" customFormat="1" ht="13.5">
      <c r="B113" s="207"/>
      <c r="C113" s="208"/>
      <c r="D113" s="209" t="s">
        <v>135</v>
      </c>
      <c r="E113" s="210" t="s">
        <v>22</v>
      </c>
      <c r="F113" s="211" t="s">
        <v>516</v>
      </c>
      <c r="G113" s="208"/>
      <c r="H113" s="212">
        <v>21.6</v>
      </c>
      <c r="I113" s="213"/>
      <c r="J113" s="208"/>
      <c r="K113" s="208"/>
      <c r="L113" s="214"/>
      <c r="M113" s="215"/>
      <c r="N113" s="216"/>
      <c r="O113" s="216"/>
      <c r="P113" s="216"/>
      <c r="Q113" s="216"/>
      <c r="R113" s="216"/>
      <c r="S113" s="216"/>
      <c r="T113" s="217"/>
      <c r="AT113" s="218" t="s">
        <v>135</v>
      </c>
      <c r="AU113" s="218" t="s">
        <v>83</v>
      </c>
      <c r="AV113" s="11" t="s">
        <v>83</v>
      </c>
      <c r="AW113" s="11" t="s">
        <v>137</v>
      </c>
      <c r="AX113" s="11" t="s">
        <v>24</v>
      </c>
      <c r="AY113" s="218" t="s">
        <v>124</v>
      </c>
    </row>
    <row r="114" spans="2:65" s="1" customFormat="1" ht="31.5" customHeight="1">
      <c r="B114" s="40"/>
      <c r="C114" s="192" t="s">
        <v>181</v>
      </c>
      <c r="D114" s="192" t="s">
        <v>126</v>
      </c>
      <c r="E114" s="193" t="s">
        <v>517</v>
      </c>
      <c r="F114" s="194" t="s">
        <v>518</v>
      </c>
      <c r="G114" s="195" t="s">
        <v>175</v>
      </c>
      <c r="H114" s="196">
        <v>8</v>
      </c>
      <c r="I114" s="197"/>
      <c r="J114" s="198">
        <f>ROUND(I114*H114,2)</f>
        <v>0</v>
      </c>
      <c r="K114" s="194" t="s">
        <v>130</v>
      </c>
      <c r="L114" s="60"/>
      <c r="M114" s="199" t="s">
        <v>22</v>
      </c>
      <c r="N114" s="200" t="s">
        <v>45</v>
      </c>
      <c r="O114" s="41"/>
      <c r="P114" s="201">
        <f>O114*H114</f>
        <v>0</v>
      </c>
      <c r="Q114" s="201">
        <v>0</v>
      </c>
      <c r="R114" s="201">
        <f>Q114*H114</f>
        <v>0</v>
      </c>
      <c r="S114" s="201">
        <v>0</v>
      </c>
      <c r="T114" s="202">
        <f>S114*H114</f>
        <v>0</v>
      </c>
      <c r="AR114" s="23" t="s">
        <v>131</v>
      </c>
      <c r="AT114" s="23" t="s">
        <v>126</v>
      </c>
      <c r="AU114" s="23" t="s">
        <v>83</v>
      </c>
      <c r="AY114" s="23" t="s">
        <v>124</v>
      </c>
      <c r="BE114" s="203">
        <f>IF(N114="základní",J114,0)</f>
        <v>0</v>
      </c>
      <c r="BF114" s="203">
        <f>IF(N114="snížená",J114,0)</f>
        <v>0</v>
      </c>
      <c r="BG114" s="203">
        <f>IF(N114="zákl. přenesená",J114,0)</f>
        <v>0</v>
      </c>
      <c r="BH114" s="203">
        <f>IF(N114="sníž. přenesená",J114,0)</f>
        <v>0</v>
      </c>
      <c r="BI114" s="203">
        <f>IF(N114="nulová",J114,0)</f>
        <v>0</v>
      </c>
      <c r="BJ114" s="23" t="s">
        <v>24</v>
      </c>
      <c r="BK114" s="203">
        <f>ROUND(I114*H114,2)</f>
        <v>0</v>
      </c>
      <c r="BL114" s="23" t="s">
        <v>131</v>
      </c>
      <c r="BM114" s="23" t="s">
        <v>519</v>
      </c>
    </row>
    <row r="115" spans="2:65" s="1" customFormat="1" ht="81">
      <c r="B115" s="40"/>
      <c r="C115" s="62"/>
      <c r="D115" s="204" t="s">
        <v>133</v>
      </c>
      <c r="E115" s="62"/>
      <c r="F115" s="205" t="s">
        <v>185</v>
      </c>
      <c r="G115" s="62"/>
      <c r="H115" s="62"/>
      <c r="I115" s="162"/>
      <c r="J115" s="62"/>
      <c r="K115" s="62"/>
      <c r="L115" s="60"/>
      <c r="M115" s="206"/>
      <c r="N115" s="41"/>
      <c r="O115" s="41"/>
      <c r="P115" s="41"/>
      <c r="Q115" s="41"/>
      <c r="R115" s="41"/>
      <c r="S115" s="41"/>
      <c r="T115" s="77"/>
      <c r="AT115" s="23" t="s">
        <v>133</v>
      </c>
      <c r="AU115" s="23" t="s">
        <v>83</v>
      </c>
    </row>
    <row r="116" spans="2:65" s="12" customFormat="1" ht="27">
      <c r="B116" s="220"/>
      <c r="C116" s="221"/>
      <c r="D116" s="204" t="s">
        <v>135</v>
      </c>
      <c r="E116" s="222" t="s">
        <v>22</v>
      </c>
      <c r="F116" s="223" t="s">
        <v>186</v>
      </c>
      <c r="G116" s="221"/>
      <c r="H116" s="224" t="s">
        <v>22</v>
      </c>
      <c r="I116" s="225"/>
      <c r="J116" s="221"/>
      <c r="K116" s="221"/>
      <c r="L116" s="226"/>
      <c r="M116" s="227"/>
      <c r="N116" s="228"/>
      <c r="O116" s="228"/>
      <c r="P116" s="228"/>
      <c r="Q116" s="228"/>
      <c r="R116" s="228"/>
      <c r="S116" s="228"/>
      <c r="T116" s="229"/>
      <c r="AT116" s="230" t="s">
        <v>135</v>
      </c>
      <c r="AU116" s="230" t="s">
        <v>83</v>
      </c>
      <c r="AV116" s="12" t="s">
        <v>24</v>
      </c>
      <c r="AW116" s="12" t="s">
        <v>137</v>
      </c>
      <c r="AX116" s="12" t="s">
        <v>74</v>
      </c>
      <c r="AY116" s="230" t="s">
        <v>124</v>
      </c>
    </row>
    <row r="117" spans="2:65" s="11" customFormat="1" ht="13.5">
      <c r="B117" s="207"/>
      <c r="C117" s="208"/>
      <c r="D117" s="209" t="s">
        <v>135</v>
      </c>
      <c r="E117" s="210" t="s">
        <v>22</v>
      </c>
      <c r="F117" s="211" t="s">
        <v>520</v>
      </c>
      <c r="G117" s="208"/>
      <c r="H117" s="212">
        <v>8</v>
      </c>
      <c r="I117" s="213"/>
      <c r="J117" s="208"/>
      <c r="K117" s="208"/>
      <c r="L117" s="214"/>
      <c r="M117" s="215"/>
      <c r="N117" s="216"/>
      <c r="O117" s="216"/>
      <c r="P117" s="216"/>
      <c r="Q117" s="216"/>
      <c r="R117" s="216"/>
      <c r="S117" s="216"/>
      <c r="T117" s="217"/>
      <c r="AT117" s="218" t="s">
        <v>135</v>
      </c>
      <c r="AU117" s="218" t="s">
        <v>83</v>
      </c>
      <c r="AV117" s="11" t="s">
        <v>83</v>
      </c>
      <c r="AW117" s="11" t="s">
        <v>137</v>
      </c>
      <c r="AX117" s="11" t="s">
        <v>24</v>
      </c>
      <c r="AY117" s="218" t="s">
        <v>124</v>
      </c>
    </row>
    <row r="118" spans="2:65" s="1" customFormat="1" ht="31.5" customHeight="1">
      <c r="B118" s="40"/>
      <c r="C118" s="192" t="s">
        <v>29</v>
      </c>
      <c r="D118" s="192" t="s">
        <v>126</v>
      </c>
      <c r="E118" s="193" t="s">
        <v>188</v>
      </c>
      <c r="F118" s="194" t="s">
        <v>189</v>
      </c>
      <c r="G118" s="195" t="s">
        <v>175</v>
      </c>
      <c r="H118" s="196">
        <v>12</v>
      </c>
      <c r="I118" s="197"/>
      <c r="J118" s="198">
        <f>ROUND(I118*H118,2)</f>
        <v>0</v>
      </c>
      <c r="K118" s="194" t="s">
        <v>130</v>
      </c>
      <c r="L118" s="60"/>
      <c r="M118" s="199" t="s">
        <v>22</v>
      </c>
      <c r="N118" s="200" t="s">
        <v>45</v>
      </c>
      <c r="O118" s="41"/>
      <c r="P118" s="201">
        <f>O118*H118</f>
        <v>0</v>
      </c>
      <c r="Q118" s="201">
        <v>0</v>
      </c>
      <c r="R118" s="201">
        <f>Q118*H118</f>
        <v>0</v>
      </c>
      <c r="S118" s="201">
        <v>0</v>
      </c>
      <c r="T118" s="202">
        <f>S118*H118</f>
        <v>0</v>
      </c>
      <c r="AR118" s="23" t="s">
        <v>131</v>
      </c>
      <c r="AT118" s="23" t="s">
        <v>126</v>
      </c>
      <c r="AU118" s="23" t="s">
        <v>83</v>
      </c>
      <c r="AY118" s="23" t="s">
        <v>124</v>
      </c>
      <c r="BE118" s="203">
        <f>IF(N118="základní",J118,0)</f>
        <v>0</v>
      </c>
      <c r="BF118" s="203">
        <f>IF(N118="snížená",J118,0)</f>
        <v>0</v>
      </c>
      <c r="BG118" s="203">
        <f>IF(N118="zákl. přenesená",J118,0)</f>
        <v>0</v>
      </c>
      <c r="BH118" s="203">
        <f>IF(N118="sníž. přenesená",J118,0)</f>
        <v>0</v>
      </c>
      <c r="BI118" s="203">
        <f>IF(N118="nulová",J118,0)</f>
        <v>0</v>
      </c>
      <c r="BJ118" s="23" t="s">
        <v>24</v>
      </c>
      <c r="BK118" s="203">
        <f>ROUND(I118*H118,2)</f>
        <v>0</v>
      </c>
      <c r="BL118" s="23" t="s">
        <v>131</v>
      </c>
      <c r="BM118" s="23" t="s">
        <v>190</v>
      </c>
    </row>
    <row r="119" spans="2:65" s="1" customFormat="1" ht="81">
      <c r="B119" s="40"/>
      <c r="C119" s="62"/>
      <c r="D119" s="204" t="s">
        <v>133</v>
      </c>
      <c r="E119" s="62"/>
      <c r="F119" s="205" t="s">
        <v>185</v>
      </c>
      <c r="G119" s="62"/>
      <c r="H119" s="62"/>
      <c r="I119" s="162"/>
      <c r="J119" s="62"/>
      <c r="K119" s="62"/>
      <c r="L119" s="60"/>
      <c r="M119" s="206"/>
      <c r="N119" s="41"/>
      <c r="O119" s="41"/>
      <c r="P119" s="41"/>
      <c r="Q119" s="41"/>
      <c r="R119" s="41"/>
      <c r="S119" s="41"/>
      <c r="T119" s="77"/>
      <c r="AT119" s="23" t="s">
        <v>133</v>
      </c>
      <c r="AU119" s="23" t="s">
        <v>83</v>
      </c>
    </row>
    <row r="120" spans="2:65" s="12" customFormat="1" ht="27">
      <c r="B120" s="220"/>
      <c r="C120" s="221"/>
      <c r="D120" s="204" t="s">
        <v>135</v>
      </c>
      <c r="E120" s="222" t="s">
        <v>22</v>
      </c>
      <c r="F120" s="223" t="s">
        <v>186</v>
      </c>
      <c r="G120" s="221"/>
      <c r="H120" s="224" t="s">
        <v>22</v>
      </c>
      <c r="I120" s="225"/>
      <c r="J120" s="221"/>
      <c r="K120" s="221"/>
      <c r="L120" s="226"/>
      <c r="M120" s="227"/>
      <c r="N120" s="228"/>
      <c r="O120" s="228"/>
      <c r="P120" s="228"/>
      <c r="Q120" s="228"/>
      <c r="R120" s="228"/>
      <c r="S120" s="228"/>
      <c r="T120" s="229"/>
      <c r="AT120" s="230" t="s">
        <v>135</v>
      </c>
      <c r="AU120" s="230" t="s">
        <v>83</v>
      </c>
      <c r="AV120" s="12" t="s">
        <v>24</v>
      </c>
      <c r="AW120" s="12" t="s">
        <v>137</v>
      </c>
      <c r="AX120" s="12" t="s">
        <v>74</v>
      </c>
      <c r="AY120" s="230" t="s">
        <v>124</v>
      </c>
    </row>
    <row r="121" spans="2:65" s="11" customFormat="1" ht="13.5">
      <c r="B121" s="207"/>
      <c r="C121" s="208"/>
      <c r="D121" s="209" t="s">
        <v>135</v>
      </c>
      <c r="E121" s="210" t="s">
        <v>22</v>
      </c>
      <c r="F121" s="211" t="s">
        <v>521</v>
      </c>
      <c r="G121" s="208"/>
      <c r="H121" s="212">
        <v>12</v>
      </c>
      <c r="I121" s="213"/>
      <c r="J121" s="208"/>
      <c r="K121" s="208"/>
      <c r="L121" s="214"/>
      <c r="M121" s="215"/>
      <c r="N121" s="216"/>
      <c r="O121" s="216"/>
      <c r="P121" s="216"/>
      <c r="Q121" s="216"/>
      <c r="R121" s="216"/>
      <c r="S121" s="216"/>
      <c r="T121" s="217"/>
      <c r="AT121" s="218" t="s">
        <v>135</v>
      </c>
      <c r="AU121" s="218" t="s">
        <v>83</v>
      </c>
      <c r="AV121" s="11" t="s">
        <v>83</v>
      </c>
      <c r="AW121" s="11" t="s">
        <v>137</v>
      </c>
      <c r="AX121" s="11" t="s">
        <v>24</v>
      </c>
      <c r="AY121" s="218" t="s">
        <v>124</v>
      </c>
    </row>
    <row r="122" spans="2:65" s="1" customFormat="1" ht="31.5" customHeight="1">
      <c r="B122" s="40"/>
      <c r="C122" s="192" t="s">
        <v>192</v>
      </c>
      <c r="D122" s="192" t="s">
        <v>126</v>
      </c>
      <c r="E122" s="193" t="s">
        <v>193</v>
      </c>
      <c r="F122" s="194" t="s">
        <v>194</v>
      </c>
      <c r="G122" s="195" t="s">
        <v>175</v>
      </c>
      <c r="H122" s="196">
        <v>12</v>
      </c>
      <c r="I122" s="197"/>
      <c r="J122" s="198">
        <f>ROUND(I122*H122,2)</f>
        <v>0</v>
      </c>
      <c r="K122" s="194" t="s">
        <v>130</v>
      </c>
      <c r="L122" s="60"/>
      <c r="M122" s="199" t="s">
        <v>22</v>
      </c>
      <c r="N122" s="200" t="s">
        <v>45</v>
      </c>
      <c r="O122" s="41"/>
      <c r="P122" s="201">
        <f>O122*H122</f>
        <v>0</v>
      </c>
      <c r="Q122" s="201">
        <v>0</v>
      </c>
      <c r="R122" s="201">
        <f>Q122*H122</f>
        <v>0</v>
      </c>
      <c r="S122" s="201">
        <v>0</v>
      </c>
      <c r="T122" s="202">
        <f>S122*H122</f>
        <v>0</v>
      </c>
      <c r="AR122" s="23" t="s">
        <v>131</v>
      </c>
      <c r="AT122" s="23" t="s">
        <v>126</v>
      </c>
      <c r="AU122" s="23" t="s">
        <v>83</v>
      </c>
      <c r="AY122" s="23" t="s">
        <v>124</v>
      </c>
      <c r="BE122" s="203">
        <f>IF(N122="základní",J122,0)</f>
        <v>0</v>
      </c>
      <c r="BF122" s="203">
        <f>IF(N122="snížená",J122,0)</f>
        <v>0</v>
      </c>
      <c r="BG122" s="203">
        <f>IF(N122="zákl. přenesená",J122,0)</f>
        <v>0</v>
      </c>
      <c r="BH122" s="203">
        <f>IF(N122="sníž. přenesená",J122,0)</f>
        <v>0</v>
      </c>
      <c r="BI122" s="203">
        <f>IF(N122="nulová",J122,0)</f>
        <v>0</v>
      </c>
      <c r="BJ122" s="23" t="s">
        <v>24</v>
      </c>
      <c r="BK122" s="203">
        <f>ROUND(I122*H122,2)</f>
        <v>0</v>
      </c>
      <c r="BL122" s="23" t="s">
        <v>131</v>
      </c>
      <c r="BM122" s="23" t="s">
        <v>195</v>
      </c>
    </row>
    <row r="123" spans="2:65" s="1" customFormat="1" ht="81">
      <c r="B123" s="40"/>
      <c r="C123" s="62"/>
      <c r="D123" s="209" t="s">
        <v>133</v>
      </c>
      <c r="E123" s="62"/>
      <c r="F123" s="219" t="s">
        <v>185</v>
      </c>
      <c r="G123" s="62"/>
      <c r="H123" s="62"/>
      <c r="I123" s="162"/>
      <c r="J123" s="62"/>
      <c r="K123" s="62"/>
      <c r="L123" s="60"/>
      <c r="M123" s="206"/>
      <c r="N123" s="41"/>
      <c r="O123" s="41"/>
      <c r="P123" s="41"/>
      <c r="Q123" s="41"/>
      <c r="R123" s="41"/>
      <c r="S123" s="41"/>
      <c r="T123" s="77"/>
      <c r="AT123" s="23" t="s">
        <v>133</v>
      </c>
      <c r="AU123" s="23" t="s">
        <v>83</v>
      </c>
    </row>
    <row r="124" spans="2:65" s="1" customFormat="1" ht="31.5" customHeight="1">
      <c r="B124" s="40"/>
      <c r="C124" s="192" t="s">
        <v>196</v>
      </c>
      <c r="D124" s="192" t="s">
        <v>126</v>
      </c>
      <c r="E124" s="193" t="s">
        <v>522</v>
      </c>
      <c r="F124" s="194" t="s">
        <v>523</v>
      </c>
      <c r="G124" s="195" t="s">
        <v>175</v>
      </c>
      <c r="H124" s="196">
        <v>79.56</v>
      </c>
      <c r="I124" s="197"/>
      <c r="J124" s="198">
        <f>ROUND(I124*H124,2)</f>
        <v>0</v>
      </c>
      <c r="K124" s="194" t="s">
        <v>130</v>
      </c>
      <c r="L124" s="60"/>
      <c r="M124" s="199" t="s">
        <v>22</v>
      </c>
      <c r="N124" s="200" t="s">
        <v>45</v>
      </c>
      <c r="O124" s="41"/>
      <c r="P124" s="201">
        <f>O124*H124</f>
        <v>0</v>
      </c>
      <c r="Q124" s="201">
        <v>0</v>
      </c>
      <c r="R124" s="201">
        <f>Q124*H124</f>
        <v>0</v>
      </c>
      <c r="S124" s="201">
        <v>0</v>
      </c>
      <c r="T124" s="202">
        <f>S124*H124</f>
        <v>0</v>
      </c>
      <c r="AR124" s="23" t="s">
        <v>131</v>
      </c>
      <c r="AT124" s="23" t="s">
        <v>126</v>
      </c>
      <c r="AU124" s="23" t="s">
        <v>83</v>
      </c>
      <c r="AY124" s="23" t="s">
        <v>124</v>
      </c>
      <c r="BE124" s="203">
        <f>IF(N124="základní",J124,0)</f>
        <v>0</v>
      </c>
      <c r="BF124" s="203">
        <f>IF(N124="snížená",J124,0)</f>
        <v>0</v>
      </c>
      <c r="BG124" s="203">
        <f>IF(N124="zákl. přenesená",J124,0)</f>
        <v>0</v>
      </c>
      <c r="BH124" s="203">
        <f>IF(N124="sníž. přenesená",J124,0)</f>
        <v>0</v>
      </c>
      <c r="BI124" s="203">
        <f>IF(N124="nulová",J124,0)</f>
        <v>0</v>
      </c>
      <c r="BJ124" s="23" t="s">
        <v>24</v>
      </c>
      <c r="BK124" s="203">
        <f>ROUND(I124*H124,2)</f>
        <v>0</v>
      </c>
      <c r="BL124" s="23" t="s">
        <v>131</v>
      </c>
      <c r="BM124" s="23" t="s">
        <v>524</v>
      </c>
    </row>
    <row r="125" spans="2:65" s="1" customFormat="1" ht="202.5">
      <c r="B125" s="40"/>
      <c r="C125" s="62"/>
      <c r="D125" s="204" t="s">
        <v>133</v>
      </c>
      <c r="E125" s="62"/>
      <c r="F125" s="205" t="s">
        <v>206</v>
      </c>
      <c r="G125" s="62"/>
      <c r="H125" s="62"/>
      <c r="I125" s="162"/>
      <c r="J125" s="62"/>
      <c r="K125" s="62"/>
      <c r="L125" s="60"/>
      <c r="M125" s="206"/>
      <c r="N125" s="41"/>
      <c r="O125" s="41"/>
      <c r="P125" s="41"/>
      <c r="Q125" s="41"/>
      <c r="R125" s="41"/>
      <c r="S125" s="41"/>
      <c r="T125" s="77"/>
      <c r="AT125" s="23" t="s">
        <v>133</v>
      </c>
      <c r="AU125" s="23" t="s">
        <v>83</v>
      </c>
    </row>
    <row r="126" spans="2:65" s="12" customFormat="1" ht="13.5">
      <c r="B126" s="220"/>
      <c r="C126" s="221"/>
      <c r="D126" s="204" t="s">
        <v>135</v>
      </c>
      <c r="E126" s="222" t="s">
        <v>22</v>
      </c>
      <c r="F126" s="223" t="s">
        <v>200</v>
      </c>
      <c r="G126" s="221"/>
      <c r="H126" s="224" t="s">
        <v>22</v>
      </c>
      <c r="I126" s="225"/>
      <c r="J126" s="221"/>
      <c r="K126" s="221"/>
      <c r="L126" s="226"/>
      <c r="M126" s="227"/>
      <c r="N126" s="228"/>
      <c r="O126" s="228"/>
      <c r="P126" s="228"/>
      <c r="Q126" s="228"/>
      <c r="R126" s="228"/>
      <c r="S126" s="228"/>
      <c r="T126" s="229"/>
      <c r="AT126" s="230" t="s">
        <v>135</v>
      </c>
      <c r="AU126" s="230" t="s">
        <v>83</v>
      </c>
      <c r="AV126" s="12" t="s">
        <v>24</v>
      </c>
      <c r="AW126" s="12" t="s">
        <v>137</v>
      </c>
      <c r="AX126" s="12" t="s">
        <v>74</v>
      </c>
      <c r="AY126" s="230" t="s">
        <v>124</v>
      </c>
    </row>
    <row r="127" spans="2:65" s="11" customFormat="1" ht="13.5">
      <c r="B127" s="207"/>
      <c r="C127" s="208"/>
      <c r="D127" s="209" t="s">
        <v>135</v>
      </c>
      <c r="E127" s="210" t="s">
        <v>22</v>
      </c>
      <c r="F127" s="211" t="s">
        <v>525</v>
      </c>
      <c r="G127" s="208"/>
      <c r="H127" s="212">
        <v>79.56</v>
      </c>
      <c r="I127" s="213"/>
      <c r="J127" s="208"/>
      <c r="K127" s="208"/>
      <c r="L127" s="214"/>
      <c r="M127" s="215"/>
      <c r="N127" s="216"/>
      <c r="O127" s="216"/>
      <c r="P127" s="216"/>
      <c r="Q127" s="216"/>
      <c r="R127" s="216"/>
      <c r="S127" s="216"/>
      <c r="T127" s="217"/>
      <c r="AT127" s="218" t="s">
        <v>135</v>
      </c>
      <c r="AU127" s="218" t="s">
        <v>83</v>
      </c>
      <c r="AV127" s="11" t="s">
        <v>83</v>
      </c>
      <c r="AW127" s="11" t="s">
        <v>137</v>
      </c>
      <c r="AX127" s="11" t="s">
        <v>24</v>
      </c>
      <c r="AY127" s="218" t="s">
        <v>124</v>
      </c>
    </row>
    <row r="128" spans="2:65" s="1" customFormat="1" ht="31.5" customHeight="1">
      <c r="B128" s="40"/>
      <c r="C128" s="192" t="s">
        <v>202</v>
      </c>
      <c r="D128" s="192" t="s">
        <v>126</v>
      </c>
      <c r="E128" s="193" t="s">
        <v>526</v>
      </c>
      <c r="F128" s="194" t="s">
        <v>527</v>
      </c>
      <c r="G128" s="195" t="s">
        <v>175</v>
      </c>
      <c r="H128" s="196">
        <v>119.34</v>
      </c>
      <c r="I128" s="197"/>
      <c r="J128" s="198">
        <f>ROUND(I128*H128,2)</f>
        <v>0</v>
      </c>
      <c r="K128" s="194" t="s">
        <v>130</v>
      </c>
      <c r="L128" s="60"/>
      <c r="M128" s="199" t="s">
        <v>22</v>
      </c>
      <c r="N128" s="200" t="s">
        <v>45</v>
      </c>
      <c r="O128" s="41"/>
      <c r="P128" s="201">
        <f>O128*H128</f>
        <v>0</v>
      </c>
      <c r="Q128" s="201">
        <v>0</v>
      </c>
      <c r="R128" s="201">
        <f>Q128*H128</f>
        <v>0</v>
      </c>
      <c r="S128" s="201">
        <v>0</v>
      </c>
      <c r="T128" s="202">
        <f>S128*H128</f>
        <v>0</v>
      </c>
      <c r="AR128" s="23" t="s">
        <v>131</v>
      </c>
      <c r="AT128" s="23" t="s">
        <v>126</v>
      </c>
      <c r="AU128" s="23" t="s">
        <v>83</v>
      </c>
      <c r="AY128" s="23" t="s">
        <v>124</v>
      </c>
      <c r="BE128" s="203">
        <f>IF(N128="základní",J128,0)</f>
        <v>0</v>
      </c>
      <c r="BF128" s="203">
        <f>IF(N128="snížená",J128,0)</f>
        <v>0</v>
      </c>
      <c r="BG128" s="203">
        <f>IF(N128="zákl. přenesená",J128,0)</f>
        <v>0</v>
      </c>
      <c r="BH128" s="203">
        <f>IF(N128="sníž. přenesená",J128,0)</f>
        <v>0</v>
      </c>
      <c r="BI128" s="203">
        <f>IF(N128="nulová",J128,0)</f>
        <v>0</v>
      </c>
      <c r="BJ128" s="23" t="s">
        <v>24</v>
      </c>
      <c r="BK128" s="203">
        <f>ROUND(I128*H128,2)</f>
        <v>0</v>
      </c>
      <c r="BL128" s="23" t="s">
        <v>131</v>
      </c>
      <c r="BM128" s="23" t="s">
        <v>528</v>
      </c>
    </row>
    <row r="129" spans="2:65" s="1" customFormat="1" ht="202.5">
      <c r="B129" s="40"/>
      <c r="C129" s="62"/>
      <c r="D129" s="204" t="s">
        <v>133</v>
      </c>
      <c r="E129" s="62"/>
      <c r="F129" s="205" t="s">
        <v>206</v>
      </c>
      <c r="G129" s="62"/>
      <c r="H129" s="62"/>
      <c r="I129" s="162"/>
      <c r="J129" s="62"/>
      <c r="K129" s="62"/>
      <c r="L129" s="60"/>
      <c r="M129" s="206"/>
      <c r="N129" s="41"/>
      <c r="O129" s="41"/>
      <c r="P129" s="41"/>
      <c r="Q129" s="41"/>
      <c r="R129" s="41"/>
      <c r="S129" s="41"/>
      <c r="T129" s="77"/>
      <c r="AT129" s="23" t="s">
        <v>133</v>
      </c>
      <c r="AU129" s="23" t="s">
        <v>83</v>
      </c>
    </row>
    <row r="130" spans="2:65" s="12" customFormat="1" ht="13.5">
      <c r="B130" s="220"/>
      <c r="C130" s="221"/>
      <c r="D130" s="204" t="s">
        <v>135</v>
      </c>
      <c r="E130" s="222" t="s">
        <v>22</v>
      </c>
      <c r="F130" s="223" t="s">
        <v>200</v>
      </c>
      <c r="G130" s="221"/>
      <c r="H130" s="224" t="s">
        <v>22</v>
      </c>
      <c r="I130" s="225"/>
      <c r="J130" s="221"/>
      <c r="K130" s="221"/>
      <c r="L130" s="226"/>
      <c r="M130" s="227"/>
      <c r="N130" s="228"/>
      <c r="O130" s="228"/>
      <c r="P130" s="228"/>
      <c r="Q130" s="228"/>
      <c r="R130" s="228"/>
      <c r="S130" s="228"/>
      <c r="T130" s="229"/>
      <c r="AT130" s="230" t="s">
        <v>135</v>
      </c>
      <c r="AU130" s="230" t="s">
        <v>83</v>
      </c>
      <c r="AV130" s="12" t="s">
        <v>24</v>
      </c>
      <c r="AW130" s="12" t="s">
        <v>137</v>
      </c>
      <c r="AX130" s="12" t="s">
        <v>74</v>
      </c>
      <c r="AY130" s="230" t="s">
        <v>124</v>
      </c>
    </row>
    <row r="131" spans="2:65" s="11" customFormat="1" ht="13.5">
      <c r="B131" s="207"/>
      <c r="C131" s="208"/>
      <c r="D131" s="209" t="s">
        <v>135</v>
      </c>
      <c r="E131" s="210" t="s">
        <v>22</v>
      </c>
      <c r="F131" s="211" t="s">
        <v>529</v>
      </c>
      <c r="G131" s="208"/>
      <c r="H131" s="212">
        <v>119.34</v>
      </c>
      <c r="I131" s="213"/>
      <c r="J131" s="208"/>
      <c r="K131" s="208"/>
      <c r="L131" s="214"/>
      <c r="M131" s="215"/>
      <c r="N131" s="216"/>
      <c r="O131" s="216"/>
      <c r="P131" s="216"/>
      <c r="Q131" s="216"/>
      <c r="R131" s="216"/>
      <c r="S131" s="216"/>
      <c r="T131" s="217"/>
      <c r="AT131" s="218" t="s">
        <v>135</v>
      </c>
      <c r="AU131" s="218" t="s">
        <v>83</v>
      </c>
      <c r="AV131" s="11" t="s">
        <v>83</v>
      </c>
      <c r="AW131" s="11" t="s">
        <v>137</v>
      </c>
      <c r="AX131" s="11" t="s">
        <v>24</v>
      </c>
      <c r="AY131" s="218" t="s">
        <v>124</v>
      </c>
    </row>
    <row r="132" spans="2:65" s="1" customFormat="1" ht="31.5" customHeight="1">
      <c r="B132" s="40"/>
      <c r="C132" s="192" t="s">
        <v>208</v>
      </c>
      <c r="D132" s="192" t="s">
        <v>126</v>
      </c>
      <c r="E132" s="193" t="s">
        <v>209</v>
      </c>
      <c r="F132" s="194" t="s">
        <v>210</v>
      </c>
      <c r="G132" s="195" t="s">
        <v>175</v>
      </c>
      <c r="H132" s="196">
        <v>119.34</v>
      </c>
      <c r="I132" s="197"/>
      <c r="J132" s="198">
        <f>ROUND(I132*H132,2)</f>
        <v>0</v>
      </c>
      <c r="K132" s="194" t="s">
        <v>130</v>
      </c>
      <c r="L132" s="60"/>
      <c r="M132" s="199" t="s">
        <v>22</v>
      </c>
      <c r="N132" s="200" t="s">
        <v>45</v>
      </c>
      <c r="O132" s="41"/>
      <c r="P132" s="201">
        <f>O132*H132</f>
        <v>0</v>
      </c>
      <c r="Q132" s="201">
        <v>0</v>
      </c>
      <c r="R132" s="201">
        <f>Q132*H132</f>
        <v>0</v>
      </c>
      <c r="S132" s="201">
        <v>0</v>
      </c>
      <c r="T132" s="202">
        <f>S132*H132</f>
        <v>0</v>
      </c>
      <c r="AR132" s="23" t="s">
        <v>131</v>
      </c>
      <c r="AT132" s="23" t="s">
        <v>126</v>
      </c>
      <c r="AU132" s="23" t="s">
        <v>83</v>
      </c>
      <c r="AY132" s="23" t="s">
        <v>124</v>
      </c>
      <c r="BE132" s="203">
        <f>IF(N132="základní",J132,0)</f>
        <v>0</v>
      </c>
      <c r="BF132" s="203">
        <f>IF(N132="snížená",J132,0)</f>
        <v>0</v>
      </c>
      <c r="BG132" s="203">
        <f>IF(N132="zákl. přenesená",J132,0)</f>
        <v>0</v>
      </c>
      <c r="BH132" s="203">
        <f>IF(N132="sníž. přenesená",J132,0)</f>
        <v>0</v>
      </c>
      <c r="BI132" s="203">
        <f>IF(N132="nulová",J132,0)</f>
        <v>0</v>
      </c>
      <c r="BJ132" s="23" t="s">
        <v>24</v>
      </c>
      <c r="BK132" s="203">
        <f>ROUND(I132*H132,2)</f>
        <v>0</v>
      </c>
      <c r="BL132" s="23" t="s">
        <v>131</v>
      </c>
      <c r="BM132" s="23" t="s">
        <v>211</v>
      </c>
    </row>
    <row r="133" spans="2:65" s="1" customFormat="1" ht="202.5">
      <c r="B133" s="40"/>
      <c r="C133" s="62"/>
      <c r="D133" s="209" t="s">
        <v>133</v>
      </c>
      <c r="E133" s="62"/>
      <c r="F133" s="219" t="s">
        <v>206</v>
      </c>
      <c r="G133" s="62"/>
      <c r="H133" s="62"/>
      <c r="I133" s="162"/>
      <c r="J133" s="62"/>
      <c r="K133" s="62"/>
      <c r="L133" s="60"/>
      <c r="M133" s="206"/>
      <c r="N133" s="41"/>
      <c r="O133" s="41"/>
      <c r="P133" s="41"/>
      <c r="Q133" s="41"/>
      <c r="R133" s="41"/>
      <c r="S133" s="41"/>
      <c r="T133" s="77"/>
      <c r="AT133" s="23" t="s">
        <v>133</v>
      </c>
      <c r="AU133" s="23" t="s">
        <v>83</v>
      </c>
    </row>
    <row r="134" spans="2:65" s="1" customFormat="1" ht="22.5" customHeight="1">
      <c r="B134" s="40"/>
      <c r="C134" s="192" t="s">
        <v>10</v>
      </c>
      <c r="D134" s="192" t="s">
        <v>126</v>
      </c>
      <c r="E134" s="193" t="s">
        <v>212</v>
      </c>
      <c r="F134" s="194" t="s">
        <v>213</v>
      </c>
      <c r="G134" s="195" t="s">
        <v>162</v>
      </c>
      <c r="H134" s="196">
        <v>7</v>
      </c>
      <c r="I134" s="197"/>
      <c r="J134" s="198">
        <f>ROUND(I134*H134,2)</f>
        <v>0</v>
      </c>
      <c r="K134" s="194" t="s">
        <v>22</v>
      </c>
      <c r="L134" s="60"/>
      <c r="M134" s="199" t="s">
        <v>22</v>
      </c>
      <c r="N134" s="200" t="s">
        <v>45</v>
      </c>
      <c r="O134" s="41"/>
      <c r="P134" s="201">
        <f>O134*H134</f>
        <v>0</v>
      </c>
      <c r="Q134" s="201">
        <v>1.0500000000000001E-2</v>
      </c>
      <c r="R134" s="201">
        <f>Q134*H134</f>
        <v>7.350000000000001E-2</v>
      </c>
      <c r="S134" s="201">
        <v>0</v>
      </c>
      <c r="T134" s="202">
        <f>S134*H134</f>
        <v>0</v>
      </c>
      <c r="AR134" s="23" t="s">
        <v>131</v>
      </c>
      <c r="AT134" s="23" t="s">
        <v>126</v>
      </c>
      <c r="AU134" s="23" t="s">
        <v>83</v>
      </c>
      <c r="AY134" s="23" t="s">
        <v>124</v>
      </c>
      <c r="BE134" s="203">
        <f>IF(N134="základní",J134,0)</f>
        <v>0</v>
      </c>
      <c r="BF134" s="203">
        <f>IF(N134="snížená",J134,0)</f>
        <v>0</v>
      </c>
      <c r="BG134" s="203">
        <f>IF(N134="zákl. přenesená",J134,0)</f>
        <v>0</v>
      </c>
      <c r="BH134" s="203">
        <f>IF(N134="sníž. přenesená",J134,0)</f>
        <v>0</v>
      </c>
      <c r="BI134" s="203">
        <f>IF(N134="nulová",J134,0)</f>
        <v>0</v>
      </c>
      <c r="BJ134" s="23" t="s">
        <v>24</v>
      </c>
      <c r="BK134" s="203">
        <f>ROUND(I134*H134,2)</f>
        <v>0</v>
      </c>
      <c r="BL134" s="23" t="s">
        <v>131</v>
      </c>
      <c r="BM134" s="23" t="s">
        <v>214</v>
      </c>
    </row>
    <row r="135" spans="2:65" s="11" customFormat="1" ht="13.5">
      <c r="B135" s="207"/>
      <c r="C135" s="208"/>
      <c r="D135" s="209" t="s">
        <v>135</v>
      </c>
      <c r="E135" s="210" t="s">
        <v>22</v>
      </c>
      <c r="F135" s="211" t="s">
        <v>530</v>
      </c>
      <c r="G135" s="208"/>
      <c r="H135" s="212">
        <v>7</v>
      </c>
      <c r="I135" s="213"/>
      <c r="J135" s="208"/>
      <c r="K135" s="208"/>
      <c r="L135" s="214"/>
      <c r="M135" s="215"/>
      <c r="N135" s="216"/>
      <c r="O135" s="216"/>
      <c r="P135" s="216"/>
      <c r="Q135" s="216"/>
      <c r="R135" s="216"/>
      <c r="S135" s="216"/>
      <c r="T135" s="217"/>
      <c r="AT135" s="218" t="s">
        <v>135</v>
      </c>
      <c r="AU135" s="218" t="s">
        <v>83</v>
      </c>
      <c r="AV135" s="11" t="s">
        <v>83</v>
      </c>
      <c r="AW135" s="11" t="s">
        <v>137</v>
      </c>
      <c r="AX135" s="11" t="s">
        <v>24</v>
      </c>
      <c r="AY135" s="218" t="s">
        <v>124</v>
      </c>
    </row>
    <row r="136" spans="2:65" s="1" customFormat="1" ht="31.5" customHeight="1">
      <c r="B136" s="40"/>
      <c r="C136" s="192" t="s">
        <v>217</v>
      </c>
      <c r="D136" s="192" t="s">
        <v>126</v>
      </c>
      <c r="E136" s="193" t="s">
        <v>218</v>
      </c>
      <c r="F136" s="194" t="s">
        <v>219</v>
      </c>
      <c r="G136" s="195" t="s">
        <v>129</v>
      </c>
      <c r="H136" s="196">
        <v>559</v>
      </c>
      <c r="I136" s="197"/>
      <c r="J136" s="198">
        <f>ROUND(I136*H136,2)</f>
        <v>0</v>
      </c>
      <c r="K136" s="194" t="s">
        <v>130</v>
      </c>
      <c r="L136" s="60"/>
      <c r="M136" s="199" t="s">
        <v>22</v>
      </c>
      <c r="N136" s="200" t="s">
        <v>45</v>
      </c>
      <c r="O136" s="41"/>
      <c r="P136" s="201">
        <f>O136*H136</f>
        <v>0</v>
      </c>
      <c r="Q136" s="201">
        <v>2.0100000000000001E-3</v>
      </c>
      <c r="R136" s="201">
        <f>Q136*H136</f>
        <v>1.1235900000000001</v>
      </c>
      <c r="S136" s="201">
        <v>0</v>
      </c>
      <c r="T136" s="202">
        <f>S136*H136</f>
        <v>0</v>
      </c>
      <c r="AR136" s="23" t="s">
        <v>131</v>
      </c>
      <c r="AT136" s="23" t="s">
        <v>126</v>
      </c>
      <c r="AU136" s="23" t="s">
        <v>83</v>
      </c>
      <c r="AY136" s="23" t="s">
        <v>124</v>
      </c>
      <c r="BE136" s="203">
        <f>IF(N136="základní",J136,0)</f>
        <v>0</v>
      </c>
      <c r="BF136" s="203">
        <f>IF(N136="snížená",J136,0)</f>
        <v>0</v>
      </c>
      <c r="BG136" s="203">
        <f>IF(N136="zákl. přenesená",J136,0)</f>
        <v>0</v>
      </c>
      <c r="BH136" s="203">
        <f>IF(N136="sníž. přenesená",J136,0)</f>
        <v>0</v>
      </c>
      <c r="BI136" s="203">
        <f>IF(N136="nulová",J136,0)</f>
        <v>0</v>
      </c>
      <c r="BJ136" s="23" t="s">
        <v>24</v>
      </c>
      <c r="BK136" s="203">
        <f>ROUND(I136*H136,2)</f>
        <v>0</v>
      </c>
      <c r="BL136" s="23" t="s">
        <v>131</v>
      </c>
      <c r="BM136" s="23" t="s">
        <v>220</v>
      </c>
    </row>
    <row r="137" spans="2:65" s="1" customFormat="1" ht="148.5">
      <c r="B137" s="40"/>
      <c r="C137" s="62"/>
      <c r="D137" s="204" t="s">
        <v>133</v>
      </c>
      <c r="E137" s="62"/>
      <c r="F137" s="205" t="s">
        <v>221</v>
      </c>
      <c r="G137" s="62"/>
      <c r="H137" s="62"/>
      <c r="I137" s="162"/>
      <c r="J137" s="62"/>
      <c r="K137" s="62"/>
      <c r="L137" s="60"/>
      <c r="M137" s="206"/>
      <c r="N137" s="41"/>
      <c r="O137" s="41"/>
      <c r="P137" s="41"/>
      <c r="Q137" s="41"/>
      <c r="R137" s="41"/>
      <c r="S137" s="41"/>
      <c r="T137" s="77"/>
      <c r="AT137" s="23" t="s">
        <v>133</v>
      </c>
      <c r="AU137" s="23" t="s">
        <v>83</v>
      </c>
    </row>
    <row r="138" spans="2:65" s="12" customFormat="1" ht="13.5">
      <c r="B138" s="220"/>
      <c r="C138" s="221"/>
      <c r="D138" s="204" t="s">
        <v>135</v>
      </c>
      <c r="E138" s="222" t="s">
        <v>22</v>
      </c>
      <c r="F138" s="223" t="s">
        <v>222</v>
      </c>
      <c r="G138" s="221"/>
      <c r="H138" s="224" t="s">
        <v>22</v>
      </c>
      <c r="I138" s="225"/>
      <c r="J138" s="221"/>
      <c r="K138" s="221"/>
      <c r="L138" s="226"/>
      <c r="M138" s="227"/>
      <c r="N138" s="228"/>
      <c r="O138" s="228"/>
      <c r="P138" s="228"/>
      <c r="Q138" s="228"/>
      <c r="R138" s="228"/>
      <c r="S138" s="228"/>
      <c r="T138" s="229"/>
      <c r="AT138" s="230" t="s">
        <v>135</v>
      </c>
      <c r="AU138" s="230" t="s">
        <v>83</v>
      </c>
      <c r="AV138" s="12" t="s">
        <v>24</v>
      </c>
      <c r="AW138" s="12" t="s">
        <v>137</v>
      </c>
      <c r="AX138" s="12" t="s">
        <v>74</v>
      </c>
      <c r="AY138" s="230" t="s">
        <v>124</v>
      </c>
    </row>
    <row r="139" spans="2:65" s="11" customFormat="1" ht="13.5">
      <c r="B139" s="207"/>
      <c r="C139" s="208"/>
      <c r="D139" s="209" t="s">
        <v>135</v>
      </c>
      <c r="E139" s="210" t="s">
        <v>22</v>
      </c>
      <c r="F139" s="211" t="s">
        <v>531</v>
      </c>
      <c r="G139" s="208"/>
      <c r="H139" s="212">
        <v>559</v>
      </c>
      <c r="I139" s="213"/>
      <c r="J139" s="208"/>
      <c r="K139" s="208"/>
      <c r="L139" s="214"/>
      <c r="M139" s="215"/>
      <c r="N139" s="216"/>
      <c r="O139" s="216"/>
      <c r="P139" s="216"/>
      <c r="Q139" s="216"/>
      <c r="R139" s="216"/>
      <c r="S139" s="216"/>
      <c r="T139" s="217"/>
      <c r="AT139" s="218" t="s">
        <v>135</v>
      </c>
      <c r="AU139" s="218" t="s">
        <v>83</v>
      </c>
      <c r="AV139" s="11" t="s">
        <v>83</v>
      </c>
      <c r="AW139" s="11" t="s">
        <v>137</v>
      </c>
      <c r="AX139" s="11" t="s">
        <v>24</v>
      </c>
      <c r="AY139" s="218" t="s">
        <v>124</v>
      </c>
    </row>
    <row r="140" spans="2:65" s="1" customFormat="1" ht="31.5" customHeight="1">
      <c r="B140" s="40"/>
      <c r="C140" s="192" t="s">
        <v>224</v>
      </c>
      <c r="D140" s="192" t="s">
        <v>126</v>
      </c>
      <c r="E140" s="193" t="s">
        <v>225</v>
      </c>
      <c r="F140" s="194" t="s">
        <v>226</v>
      </c>
      <c r="G140" s="195" t="s">
        <v>129</v>
      </c>
      <c r="H140" s="196">
        <v>559</v>
      </c>
      <c r="I140" s="197"/>
      <c r="J140" s="198">
        <f>ROUND(I140*H140,2)</f>
        <v>0</v>
      </c>
      <c r="K140" s="194" t="s">
        <v>130</v>
      </c>
      <c r="L140" s="60"/>
      <c r="M140" s="199" t="s">
        <v>22</v>
      </c>
      <c r="N140" s="200" t="s">
        <v>45</v>
      </c>
      <c r="O140" s="41"/>
      <c r="P140" s="201">
        <f>O140*H140</f>
        <v>0</v>
      </c>
      <c r="Q140" s="201">
        <v>0</v>
      </c>
      <c r="R140" s="201">
        <f>Q140*H140</f>
        <v>0</v>
      </c>
      <c r="S140" s="201">
        <v>0</v>
      </c>
      <c r="T140" s="202">
        <f>S140*H140</f>
        <v>0</v>
      </c>
      <c r="AR140" s="23" t="s">
        <v>131</v>
      </c>
      <c r="AT140" s="23" t="s">
        <v>126</v>
      </c>
      <c r="AU140" s="23" t="s">
        <v>83</v>
      </c>
      <c r="AY140" s="23" t="s">
        <v>124</v>
      </c>
      <c r="BE140" s="203">
        <f>IF(N140="základní",J140,0)</f>
        <v>0</v>
      </c>
      <c r="BF140" s="203">
        <f>IF(N140="snížená",J140,0)</f>
        <v>0</v>
      </c>
      <c r="BG140" s="203">
        <f>IF(N140="zákl. přenesená",J140,0)</f>
        <v>0</v>
      </c>
      <c r="BH140" s="203">
        <f>IF(N140="sníž. přenesená",J140,0)</f>
        <v>0</v>
      </c>
      <c r="BI140" s="203">
        <f>IF(N140="nulová",J140,0)</f>
        <v>0</v>
      </c>
      <c r="BJ140" s="23" t="s">
        <v>24</v>
      </c>
      <c r="BK140" s="203">
        <f>ROUND(I140*H140,2)</f>
        <v>0</v>
      </c>
      <c r="BL140" s="23" t="s">
        <v>131</v>
      </c>
      <c r="BM140" s="23" t="s">
        <v>227</v>
      </c>
    </row>
    <row r="141" spans="2:65" s="1" customFormat="1" ht="22.5" customHeight="1">
      <c r="B141" s="40"/>
      <c r="C141" s="192" t="s">
        <v>228</v>
      </c>
      <c r="D141" s="192" t="s">
        <v>126</v>
      </c>
      <c r="E141" s="193" t="s">
        <v>229</v>
      </c>
      <c r="F141" s="194" t="s">
        <v>230</v>
      </c>
      <c r="G141" s="195" t="s">
        <v>129</v>
      </c>
      <c r="H141" s="196">
        <v>30</v>
      </c>
      <c r="I141" s="197"/>
      <c r="J141" s="198">
        <f>ROUND(I141*H141,2)</f>
        <v>0</v>
      </c>
      <c r="K141" s="194" t="s">
        <v>130</v>
      </c>
      <c r="L141" s="60"/>
      <c r="M141" s="199" t="s">
        <v>22</v>
      </c>
      <c r="N141" s="200" t="s">
        <v>45</v>
      </c>
      <c r="O141" s="41"/>
      <c r="P141" s="201">
        <f>O141*H141</f>
        <v>0</v>
      </c>
      <c r="Q141" s="201">
        <v>1.49E-3</v>
      </c>
      <c r="R141" s="201">
        <f>Q141*H141</f>
        <v>4.4700000000000004E-2</v>
      </c>
      <c r="S141" s="201">
        <v>0</v>
      </c>
      <c r="T141" s="202">
        <f>S141*H141</f>
        <v>0</v>
      </c>
      <c r="AR141" s="23" t="s">
        <v>131</v>
      </c>
      <c r="AT141" s="23" t="s">
        <v>126</v>
      </c>
      <c r="AU141" s="23" t="s">
        <v>83</v>
      </c>
      <c r="AY141" s="23" t="s">
        <v>124</v>
      </c>
      <c r="BE141" s="203">
        <f>IF(N141="základní",J141,0)</f>
        <v>0</v>
      </c>
      <c r="BF141" s="203">
        <f>IF(N141="snížená",J141,0)</f>
        <v>0</v>
      </c>
      <c r="BG141" s="203">
        <f>IF(N141="zákl. přenesená",J141,0)</f>
        <v>0</v>
      </c>
      <c r="BH141" s="203">
        <f>IF(N141="sníž. přenesená",J141,0)</f>
        <v>0</v>
      </c>
      <c r="BI141" s="203">
        <f>IF(N141="nulová",J141,0)</f>
        <v>0</v>
      </c>
      <c r="BJ141" s="23" t="s">
        <v>24</v>
      </c>
      <c r="BK141" s="203">
        <f>ROUND(I141*H141,2)</f>
        <v>0</v>
      </c>
      <c r="BL141" s="23" t="s">
        <v>131</v>
      </c>
      <c r="BM141" s="23" t="s">
        <v>231</v>
      </c>
    </row>
    <row r="142" spans="2:65" s="1" customFormat="1" ht="81">
      <c r="B142" s="40"/>
      <c r="C142" s="62"/>
      <c r="D142" s="204" t="s">
        <v>133</v>
      </c>
      <c r="E142" s="62"/>
      <c r="F142" s="205" t="s">
        <v>232</v>
      </c>
      <c r="G142" s="62"/>
      <c r="H142" s="62"/>
      <c r="I142" s="162"/>
      <c r="J142" s="62"/>
      <c r="K142" s="62"/>
      <c r="L142" s="60"/>
      <c r="M142" s="206"/>
      <c r="N142" s="41"/>
      <c r="O142" s="41"/>
      <c r="P142" s="41"/>
      <c r="Q142" s="41"/>
      <c r="R142" s="41"/>
      <c r="S142" s="41"/>
      <c r="T142" s="77"/>
      <c r="AT142" s="23" t="s">
        <v>133</v>
      </c>
      <c r="AU142" s="23" t="s">
        <v>83</v>
      </c>
    </row>
    <row r="143" spans="2:65" s="12" customFormat="1" ht="13.5">
      <c r="B143" s="220"/>
      <c r="C143" s="221"/>
      <c r="D143" s="204" t="s">
        <v>135</v>
      </c>
      <c r="E143" s="222" t="s">
        <v>22</v>
      </c>
      <c r="F143" s="223" t="s">
        <v>233</v>
      </c>
      <c r="G143" s="221"/>
      <c r="H143" s="224" t="s">
        <v>22</v>
      </c>
      <c r="I143" s="225"/>
      <c r="J143" s="221"/>
      <c r="K143" s="221"/>
      <c r="L143" s="226"/>
      <c r="M143" s="227"/>
      <c r="N143" s="228"/>
      <c r="O143" s="228"/>
      <c r="P143" s="228"/>
      <c r="Q143" s="228"/>
      <c r="R143" s="228"/>
      <c r="S143" s="228"/>
      <c r="T143" s="229"/>
      <c r="AT143" s="230" t="s">
        <v>135</v>
      </c>
      <c r="AU143" s="230" t="s">
        <v>83</v>
      </c>
      <c r="AV143" s="12" t="s">
        <v>24</v>
      </c>
      <c r="AW143" s="12" t="s">
        <v>137</v>
      </c>
      <c r="AX143" s="12" t="s">
        <v>74</v>
      </c>
      <c r="AY143" s="230" t="s">
        <v>124</v>
      </c>
    </row>
    <row r="144" spans="2:65" s="11" customFormat="1" ht="13.5">
      <c r="B144" s="207"/>
      <c r="C144" s="208"/>
      <c r="D144" s="209" t="s">
        <v>135</v>
      </c>
      <c r="E144" s="210" t="s">
        <v>22</v>
      </c>
      <c r="F144" s="211" t="s">
        <v>532</v>
      </c>
      <c r="G144" s="208"/>
      <c r="H144" s="212">
        <v>30</v>
      </c>
      <c r="I144" s="213"/>
      <c r="J144" s="208"/>
      <c r="K144" s="208"/>
      <c r="L144" s="214"/>
      <c r="M144" s="215"/>
      <c r="N144" s="216"/>
      <c r="O144" s="216"/>
      <c r="P144" s="216"/>
      <c r="Q144" s="216"/>
      <c r="R144" s="216"/>
      <c r="S144" s="216"/>
      <c r="T144" s="217"/>
      <c r="AT144" s="218" t="s">
        <v>135</v>
      </c>
      <c r="AU144" s="218" t="s">
        <v>83</v>
      </c>
      <c r="AV144" s="11" t="s">
        <v>83</v>
      </c>
      <c r="AW144" s="11" t="s">
        <v>137</v>
      </c>
      <c r="AX144" s="11" t="s">
        <v>24</v>
      </c>
      <c r="AY144" s="218" t="s">
        <v>124</v>
      </c>
    </row>
    <row r="145" spans="2:65" s="1" customFormat="1" ht="31.5" customHeight="1">
      <c r="B145" s="40"/>
      <c r="C145" s="192" t="s">
        <v>235</v>
      </c>
      <c r="D145" s="192" t="s">
        <v>126</v>
      </c>
      <c r="E145" s="193" t="s">
        <v>236</v>
      </c>
      <c r="F145" s="194" t="s">
        <v>237</v>
      </c>
      <c r="G145" s="195" t="s">
        <v>129</v>
      </c>
      <c r="H145" s="196">
        <v>30</v>
      </c>
      <c r="I145" s="197"/>
      <c r="J145" s="198">
        <f>ROUND(I145*H145,2)</f>
        <v>0</v>
      </c>
      <c r="K145" s="194" t="s">
        <v>130</v>
      </c>
      <c r="L145" s="60"/>
      <c r="M145" s="199" t="s">
        <v>22</v>
      </c>
      <c r="N145" s="200" t="s">
        <v>45</v>
      </c>
      <c r="O145" s="41"/>
      <c r="P145" s="201">
        <f>O145*H145</f>
        <v>0</v>
      </c>
      <c r="Q145" s="201">
        <v>0</v>
      </c>
      <c r="R145" s="201">
        <f>Q145*H145</f>
        <v>0</v>
      </c>
      <c r="S145" s="201">
        <v>0</v>
      </c>
      <c r="T145" s="202">
        <f>S145*H145</f>
        <v>0</v>
      </c>
      <c r="AR145" s="23" t="s">
        <v>131</v>
      </c>
      <c r="AT145" s="23" t="s">
        <v>126</v>
      </c>
      <c r="AU145" s="23" t="s">
        <v>83</v>
      </c>
      <c r="AY145" s="23" t="s">
        <v>124</v>
      </c>
      <c r="BE145" s="203">
        <f>IF(N145="základní",J145,0)</f>
        <v>0</v>
      </c>
      <c r="BF145" s="203">
        <f>IF(N145="snížená",J145,0)</f>
        <v>0</v>
      </c>
      <c r="BG145" s="203">
        <f>IF(N145="zákl. přenesená",J145,0)</f>
        <v>0</v>
      </c>
      <c r="BH145" s="203">
        <f>IF(N145="sníž. přenesená",J145,0)</f>
        <v>0</v>
      </c>
      <c r="BI145" s="203">
        <f>IF(N145="nulová",J145,0)</f>
        <v>0</v>
      </c>
      <c r="BJ145" s="23" t="s">
        <v>24</v>
      </c>
      <c r="BK145" s="203">
        <f>ROUND(I145*H145,2)</f>
        <v>0</v>
      </c>
      <c r="BL145" s="23" t="s">
        <v>131</v>
      </c>
      <c r="BM145" s="23" t="s">
        <v>238</v>
      </c>
    </row>
    <row r="146" spans="2:65" s="1" customFormat="1" ht="31.5" customHeight="1">
      <c r="B146" s="40"/>
      <c r="C146" s="192" t="s">
        <v>239</v>
      </c>
      <c r="D146" s="192" t="s">
        <v>126</v>
      </c>
      <c r="E146" s="193" t="s">
        <v>240</v>
      </c>
      <c r="F146" s="194" t="s">
        <v>241</v>
      </c>
      <c r="G146" s="195" t="s">
        <v>175</v>
      </c>
      <c r="H146" s="196">
        <v>20</v>
      </c>
      <c r="I146" s="197"/>
      <c r="J146" s="198">
        <f>ROUND(I146*H146,2)</f>
        <v>0</v>
      </c>
      <c r="K146" s="194" t="s">
        <v>130</v>
      </c>
      <c r="L146" s="60"/>
      <c r="M146" s="199" t="s">
        <v>22</v>
      </c>
      <c r="N146" s="200" t="s">
        <v>45</v>
      </c>
      <c r="O146" s="41"/>
      <c r="P146" s="201">
        <f>O146*H146</f>
        <v>0</v>
      </c>
      <c r="Q146" s="201">
        <v>1.3600000000000001E-3</v>
      </c>
      <c r="R146" s="201">
        <f>Q146*H146</f>
        <v>2.7200000000000002E-2</v>
      </c>
      <c r="S146" s="201">
        <v>0</v>
      </c>
      <c r="T146" s="202">
        <f>S146*H146</f>
        <v>0</v>
      </c>
      <c r="AR146" s="23" t="s">
        <v>131</v>
      </c>
      <c r="AT146" s="23" t="s">
        <v>126</v>
      </c>
      <c r="AU146" s="23" t="s">
        <v>83</v>
      </c>
      <c r="AY146" s="23" t="s">
        <v>124</v>
      </c>
      <c r="BE146" s="203">
        <f>IF(N146="základní",J146,0)</f>
        <v>0</v>
      </c>
      <c r="BF146" s="203">
        <f>IF(N146="snížená",J146,0)</f>
        <v>0</v>
      </c>
      <c r="BG146" s="203">
        <f>IF(N146="zákl. přenesená",J146,0)</f>
        <v>0</v>
      </c>
      <c r="BH146" s="203">
        <f>IF(N146="sníž. přenesená",J146,0)</f>
        <v>0</v>
      </c>
      <c r="BI146" s="203">
        <f>IF(N146="nulová",J146,0)</f>
        <v>0</v>
      </c>
      <c r="BJ146" s="23" t="s">
        <v>24</v>
      </c>
      <c r="BK146" s="203">
        <f>ROUND(I146*H146,2)</f>
        <v>0</v>
      </c>
      <c r="BL146" s="23" t="s">
        <v>131</v>
      </c>
      <c r="BM146" s="23" t="s">
        <v>242</v>
      </c>
    </row>
    <row r="147" spans="2:65" s="1" customFormat="1" ht="54">
      <c r="B147" s="40"/>
      <c r="C147" s="62"/>
      <c r="D147" s="204" t="s">
        <v>133</v>
      </c>
      <c r="E147" s="62"/>
      <c r="F147" s="205" t="s">
        <v>243</v>
      </c>
      <c r="G147" s="62"/>
      <c r="H147" s="62"/>
      <c r="I147" s="162"/>
      <c r="J147" s="62"/>
      <c r="K147" s="62"/>
      <c r="L147" s="60"/>
      <c r="M147" s="206"/>
      <c r="N147" s="41"/>
      <c r="O147" s="41"/>
      <c r="P147" s="41"/>
      <c r="Q147" s="41"/>
      <c r="R147" s="41"/>
      <c r="S147" s="41"/>
      <c r="T147" s="77"/>
      <c r="AT147" s="23" t="s">
        <v>133</v>
      </c>
      <c r="AU147" s="23" t="s">
        <v>83</v>
      </c>
    </row>
    <row r="148" spans="2:65" s="11" customFormat="1" ht="13.5">
      <c r="B148" s="207"/>
      <c r="C148" s="208"/>
      <c r="D148" s="209" t="s">
        <v>135</v>
      </c>
      <c r="E148" s="210" t="s">
        <v>22</v>
      </c>
      <c r="F148" s="211" t="s">
        <v>533</v>
      </c>
      <c r="G148" s="208"/>
      <c r="H148" s="212">
        <v>20</v>
      </c>
      <c r="I148" s="213"/>
      <c r="J148" s="208"/>
      <c r="K148" s="208"/>
      <c r="L148" s="214"/>
      <c r="M148" s="215"/>
      <c r="N148" s="216"/>
      <c r="O148" s="216"/>
      <c r="P148" s="216"/>
      <c r="Q148" s="216"/>
      <c r="R148" s="216"/>
      <c r="S148" s="216"/>
      <c r="T148" s="217"/>
      <c r="AT148" s="218" t="s">
        <v>135</v>
      </c>
      <c r="AU148" s="218" t="s">
        <v>83</v>
      </c>
      <c r="AV148" s="11" t="s">
        <v>83</v>
      </c>
      <c r="AW148" s="11" t="s">
        <v>137</v>
      </c>
      <c r="AX148" s="11" t="s">
        <v>24</v>
      </c>
      <c r="AY148" s="218" t="s">
        <v>124</v>
      </c>
    </row>
    <row r="149" spans="2:65" s="1" customFormat="1" ht="31.5" customHeight="1">
      <c r="B149" s="40"/>
      <c r="C149" s="192" t="s">
        <v>9</v>
      </c>
      <c r="D149" s="192" t="s">
        <v>126</v>
      </c>
      <c r="E149" s="193" t="s">
        <v>245</v>
      </c>
      <c r="F149" s="194" t="s">
        <v>246</v>
      </c>
      <c r="G149" s="195" t="s">
        <v>175</v>
      </c>
      <c r="H149" s="196">
        <v>20</v>
      </c>
      <c r="I149" s="197"/>
      <c r="J149" s="198">
        <f>ROUND(I149*H149,2)</f>
        <v>0</v>
      </c>
      <c r="K149" s="194" t="s">
        <v>130</v>
      </c>
      <c r="L149" s="60"/>
      <c r="M149" s="199" t="s">
        <v>22</v>
      </c>
      <c r="N149" s="200" t="s">
        <v>45</v>
      </c>
      <c r="O149" s="41"/>
      <c r="P149" s="201">
        <f>O149*H149</f>
        <v>0</v>
      </c>
      <c r="Q149" s="201">
        <v>0</v>
      </c>
      <c r="R149" s="201">
        <f>Q149*H149</f>
        <v>0</v>
      </c>
      <c r="S149" s="201">
        <v>0</v>
      </c>
      <c r="T149" s="202">
        <f>S149*H149</f>
        <v>0</v>
      </c>
      <c r="AR149" s="23" t="s">
        <v>131</v>
      </c>
      <c r="AT149" s="23" t="s">
        <v>126</v>
      </c>
      <c r="AU149" s="23" t="s">
        <v>83</v>
      </c>
      <c r="AY149" s="23" t="s">
        <v>124</v>
      </c>
      <c r="BE149" s="203">
        <f>IF(N149="základní",J149,0)</f>
        <v>0</v>
      </c>
      <c r="BF149" s="203">
        <f>IF(N149="snížená",J149,0)</f>
        <v>0</v>
      </c>
      <c r="BG149" s="203">
        <f>IF(N149="zákl. přenesená",J149,0)</f>
        <v>0</v>
      </c>
      <c r="BH149" s="203">
        <f>IF(N149="sníž. přenesená",J149,0)</f>
        <v>0</v>
      </c>
      <c r="BI149" s="203">
        <f>IF(N149="nulová",J149,0)</f>
        <v>0</v>
      </c>
      <c r="BJ149" s="23" t="s">
        <v>24</v>
      </c>
      <c r="BK149" s="203">
        <f>ROUND(I149*H149,2)</f>
        <v>0</v>
      </c>
      <c r="BL149" s="23" t="s">
        <v>131</v>
      </c>
      <c r="BM149" s="23" t="s">
        <v>247</v>
      </c>
    </row>
    <row r="150" spans="2:65" s="1" customFormat="1" ht="44.25" customHeight="1">
      <c r="B150" s="40"/>
      <c r="C150" s="192" t="s">
        <v>248</v>
      </c>
      <c r="D150" s="192" t="s">
        <v>126</v>
      </c>
      <c r="E150" s="193" t="s">
        <v>249</v>
      </c>
      <c r="F150" s="194" t="s">
        <v>250</v>
      </c>
      <c r="G150" s="195" t="s">
        <v>175</v>
      </c>
      <c r="H150" s="196">
        <v>119.45</v>
      </c>
      <c r="I150" s="197"/>
      <c r="J150" s="198">
        <f>ROUND(I150*H150,2)</f>
        <v>0</v>
      </c>
      <c r="K150" s="194" t="s">
        <v>130</v>
      </c>
      <c r="L150" s="60"/>
      <c r="M150" s="199" t="s">
        <v>22</v>
      </c>
      <c r="N150" s="200" t="s">
        <v>45</v>
      </c>
      <c r="O150" s="41"/>
      <c r="P150" s="201">
        <f>O150*H150</f>
        <v>0</v>
      </c>
      <c r="Q150" s="201">
        <v>0</v>
      </c>
      <c r="R150" s="201">
        <f>Q150*H150</f>
        <v>0</v>
      </c>
      <c r="S150" s="201">
        <v>0</v>
      </c>
      <c r="T150" s="202">
        <f>S150*H150</f>
        <v>0</v>
      </c>
      <c r="AR150" s="23" t="s">
        <v>131</v>
      </c>
      <c r="AT150" s="23" t="s">
        <v>126</v>
      </c>
      <c r="AU150" s="23" t="s">
        <v>83</v>
      </c>
      <c r="AY150" s="23" t="s">
        <v>124</v>
      </c>
      <c r="BE150" s="203">
        <f>IF(N150="základní",J150,0)</f>
        <v>0</v>
      </c>
      <c r="BF150" s="203">
        <f>IF(N150="snížená",J150,0)</f>
        <v>0</v>
      </c>
      <c r="BG150" s="203">
        <f>IF(N150="zákl. přenesená",J150,0)</f>
        <v>0</v>
      </c>
      <c r="BH150" s="203">
        <f>IF(N150="sníž. přenesená",J150,0)</f>
        <v>0</v>
      </c>
      <c r="BI150" s="203">
        <f>IF(N150="nulová",J150,0)</f>
        <v>0</v>
      </c>
      <c r="BJ150" s="23" t="s">
        <v>24</v>
      </c>
      <c r="BK150" s="203">
        <f>ROUND(I150*H150,2)</f>
        <v>0</v>
      </c>
      <c r="BL150" s="23" t="s">
        <v>131</v>
      </c>
      <c r="BM150" s="23" t="s">
        <v>251</v>
      </c>
    </row>
    <row r="151" spans="2:65" s="1" customFormat="1" ht="94.5">
      <c r="B151" s="40"/>
      <c r="C151" s="62"/>
      <c r="D151" s="204" t="s">
        <v>133</v>
      </c>
      <c r="E151" s="62"/>
      <c r="F151" s="205" t="s">
        <v>252</v>
      </c>
      <c r="G151" s="62"/>
      <c r="H151" s="62"/>
      <c r="I151" s="162"/>
      <c r="J151" s="62"/>
      <c r="K151" s="62"/>
      <c r="L151" s="60"/>
      <c r="M151" s="206"/>
      <c r="N151" s="41"/>
      <c r="O151" s="41"/>
      <c r="P151" s="41"/>
      <c r="Q151" s="41"/>
      <c r="R151" s="41"/>
      <c r="S151" s="41"/>
      <c r="T151" s="77"/>
      <c r="AT151" s="23" t="s">
        <v>133</v>
      </c>
      <c r="AU151" s="23" t="s">
        <v>83</v>
      </c>
    </row>
    <row r="152" spans="2:65" s="12" customFormat="1" ht="13.5">
      <c r="B152" s="220"/>
      <c r="C152" s="221"/>
      <c r="D152" s="204" t="s">
        <v>135</v>
      </c>
      <c r="E152" s="222" t="s">
        <v>22</v>
      </c>
      <c r="F152" s="223" t="s">
        <v>253</v>
      </c>
      <c r="G152" s="221"/>
      <c r="H152" s="224" t="s">
        <v>22</v>
      </c>
      <c r="I152" s="225"/>
      <c r="J152" s="221"/>
      <c r="K152" s="221"/>
      <c r="L152" s="226"/>
      <c r="M152" s="227"/>
      <c r="N152" s="228"/>
      <c r="O152" s="228"/>
      <c r="P152" s="228"/>
      <c r="Q152" s="228"/>
      <c r="R152" s="228"/>
      <c r="S152" s="228"/>
      <c r="T152" s="229"/>
      <c r="AT152" s="230" t="s">
        <v>135</v>
      </c>
      <c r="AU152" s="230" t="s">
        <v>83</v>
      </c>
      <c r="AV152" s="12" t="s">
        <v>24</v>
      </c>
      <c r="AW152" s="12" t="s">
        <v>137</v>
      </c>
      <c r="AX152" s="12" t="s">
        <v>74</v>
      </c>
      <c r="AY152" s="230" t="s">
        <v>124</v>
      </c>
    </row>
    <row r="153" spans="2:65" s="12" customFormat="1" ht="13.5">
      <c r="B153" s="220"/>
      <c r="C153" s="221"/>
      <c r="D153" s="204" t="s">
        <v>135</v>
      </c>
      <c r="E153" s="222" t="s">
        <v>22</v>
      </c>
      <c r="F153" s="223" t="s">
        <v>534</v>
      </c>
      <c r="G153" s="221"/>
      <c r="H153" s="224" t="s">
        <v>22</v>
      </c>
      <c r="I153" s="225"/>
      <c r="J153" s="221"/>
      <c r="K153" s="221"/>
      <c r="L153" s="226"/>
      <c r="M153" s="227"/>
      <c r="N153" s="228"/>
      <c r="O153" s="228"/>
      <c r="P153" s="228"/>
      <c r="Q153" s="228"/>
      <c r="R153" s="228"/>
      <c r="S153" s="228"/>
      <c r="T153" s="229"/>
      <c r="AT153" s="230" t="s">
        <v>135</v>
      </c>
      <c r="AU153" s="230" t="s">
        <v>83</v>
      </c>
      <c r="AV153" s="12" t="s">
        <v>24</v>
      </c>
      <c r="AW153" s="12" t="s">
        <v>137</v>
      </c>
      <c r="AX153" s="12" t="s">
        <v>74</v>
      </c>
      <c r="AY153" s="230" t="s">
        <v>124</v>
      </c>
    </row>
    <row r="154" spans="2:65" s="11" customFormat="1" ht="13.5">
      <c r="B154" s="207"/>
      <c r="C154" s="208"/>
      <c r="D154" s="204" t="s">
        <v>135</v>
      </c>
      <c r="E154" s="231" t="s">
        <v>22</v>
      </c>
      <c r="F154" s="232" t="s">
        <v>535</v>
      </c>
      <c r="G154" s="208"/>
      <c r="H154" s="233">
        <v>20</v>
      </c>
      <c r="I154" s="213"/>
      <c r="J154" s="208"/>
      <c r="K154" s="208"/>
      <c r="L154" s="214"/>
      <c r="M154" s="215"/>
      <c r="N154" s="216"/>
      <c r="O154" s="216"/>
      <c r="P154" s="216"/>
      <c r="Q154" s="216"/>
      <c r="R154" s="216"/>
      <c r="S154" s="216"/>
      <c r="T154" s="217"/>
      <c r="AT154" s="218" t="s">
        <v>135</v>
      </c>
      <c r="AU154" s="218" t="s">
        <v>83</v>
      </c>
      <c r="AV154" s="11" t="s">
        <v>83</v>
      </c>
      <c r="AW154" s="11" t="s">
        <v>137</v>
      </c>
      <c r="AX154" s="11" t="s">
        <v>74</v>
      </c>
      <c r="AY154" s="218" t="s">
        <v>124</v>
      </c>
    </row>
    <row r="155" spans="2:65" s="12" customFormat="1" ht="13.5">
      <c r="B155" s="220"/>
      <c r="C155" s="221"/>
      <c r="D155" s="204" t="s">
        <v>135</v>
      </c>
      <c r="E155" s="222" t="s">
        <v>22</v>
      </c>
      <c r="F155" s="223" t="s">
        <v>536</v>
      </c>
      <c r="G155" s="221"/>
      <c r="H155" s="224" t="s">
        <v>22</v>
      </c>
      <c r="I155" s="225"/>
      <c r="J155" s="221"/>
      <c r="K155" s="221"/>
      <c r="L155" s="226"/>
      <c r="M155" s="227"/>
      <c r="N155" s="228"/>
      <c r="O155" s="228"/>
      <c r="P155" s="228"/>
      <c r="Q155" s="228"/>
      <c r="R155" s="228"/>
      <c r="S155" s="228"/>
      <c r="T155" s="229"/>
      <c r="AT155" s="230" t="s">
        <v>135</v>
      </c>
      <c r="AU155" s="230" t="s">
        <v>83</v>
      </c>
      <c r="AV155" s="12" t="s">
        <v>24</v>
      </c>
      <c r="AW155" s="12" t="s">
        <v>137</v>
      </c>
      <c r="AX155" s="12" t="s">
        <v>74</v>
      </c>
      <c r="AY155" s="230" t="s">
        <v>124</v>
      </c>
    </row>
    <row r="156" spans="2:65" s="11" customFormat="1" ht="13.5">
      <c r="B156" s="207"/>
      <c r="C156" s="208"/>
      <c r="D156" s="204" t="s">
        <v>135</v>
      </c>
      <c r="E156" s="231" t="s">
        <v>22</v>
      </c>
      <c r="F156" s="232" t="s">
        <v>537</v>
      </c>
      <c r="G156" s="208"/>
      <c r="H156" s="233">
        <v>99.45</v>
      </c>
      <c r="I156" s="213"/>
      <c r="J156" s="208"/>
      <c r="K156" s="208"/>
      <c r="L156" s="214"/>
      <c r="M156" s="215"/>
      <c r="N156" s="216"/>
      <c r="O156" s="216"/>
      <c r="P156" s="216"/>
      <c r="Q156" s="216"/>
      <c r="R156" s="216"/>
      <c r="S156" s="216"/>
      <c r="T156" s="217"/>
      <c r="AT156" s="218" t="s">
        <v>135</v>
      </c>
      <c r="AU156" s="218" t="s">
        <v>83</v>
      </c>
      <c r="AV156" s="11" t="s">
        <v>83</v>
      </c>
      <c r="AW156" s="11" t="s">
        <v>137</v>
      </c>
      <c r="AX156" s="11" t="s">
        <v>74</v>
      </c>
      <c r="AY156" s="218" t="s">
        <v>124</v>
      </c>
    </row>
    <row r="157" spans="2:65" s="13" customFormat="1" ht="13.5">
      <c r="B157" s="234"/>
      <c r="C157" s="235"/>
      <c r="D157" s="209" t="s">
        <v>135</v>
      </c>
      <c r="E157" s="236" t="s">
        <v>22</v>
      </c>
      <c r="F157" s="237" t="s">
        <v>180</v>
      </c>
      <c r="G157" s="235"/>
      <c r="H157" s="238">
        <v>119.45</v>
      </c>
      <c r="I157" s="239"/>
      <c r="J157" s="235"/>
      <c r="K157" s="235"/>
      <c r="L157" s="240"/>
      <c r="M157" s="241"/>
      <c r="N157" s="242"/>
      <c r="O157" s="242"/>
      <c r="P157" s="242"/>
      <c r="Q157" s="242"/>
      <c r="R157" s="242"/>
      <c r="S157" s="242"/>
      <c r="T157" s="243"/>
      <c r="AT157" s="244" t="s">
        <v>135</v>
      </c>
      <c r="AU157" s="244" t="s">
        <v>83</v>
      </c>
      <c r="AV157" s="13" t="s">
        <v>131</v>
      </c>
      <c r="AW157" s="13" t="s">
        <v>137</v>
      </c>
      <c r="AX157" s="13" t="s">
        <v>24</v>
      </c>
      <c r="AY157" s="244" t="s">
        <v>124</v>
      </c>
    </row>
    <row r="158" spans="2:65" s="1" customFormat="1" ht="44.25" customHeight="1">
      <c r="B158" s="40"/>
      <c r="C158" s="192" t="s">
        <v>258</v>
      </c>
      <c r="D158" s="192" t="s">
        <v>126</v>
      </c>
      <c r="E158" s="193" t="s">
        <v>259</v>
      </c>
      <c r="F158" s="194" t="s">
        <v>260</v>
      </c>
      <c r="G158" s="195" t="s">
        <v>175</v>
      </c>
      <c r="H158" s="196">
        <v>70.849999999999994</v>
      </c>
      <c r="I158" s="197"/>
      <c r="J158" s="198">
        <f>ROUND(I158*H158,2)</f>
        <v>0</v>
      </c>
      <c r="K158" s="194" t="s">
        <v>130</v>
      </c>
      <c r="L158" s="60"/>
      <c r="M158" s="199" t="s">
        <v>22</v>
      </c>
      <c r="N158" s="200" t="s">
        <v>45</v>
      </c>
      <c r="O158" s="41"/>
      <c r="P158" s="201">
        <f>O158*H158</f>
        <v>0</v>
      </c>
      <c r="Q158" s="201">
        <v>0</v>
      </c>
      <c r="R158" s="201">
        <f>Q158*H158</f>
        <v>0</v>
      </c>
      <c r="S158" s="201">
        <v>0</v>
      </c>
      <c r="T158" s="202">
        <f>S158*H158</f>
        <v>0</v>
      </c>
      <c r="AR158" s="23" t="s">
        <v>131</v>
      </c>
      <c r="AT158" s="23" t="s">
        <v>126</v>
      </c>
      <c r="AU158" s="23" t="s">
        <v>83</v>
      </c>
      <c r="AY158" s="23" t="s">
        <v>124</v>
      </c>
      <c r="BE158" s="203">
        <f>IF(N158="základní",J158,0)</f>
        <v>0</v>
      </c>
      <c r="BF158" s="203">
        <f>IF(N158="snížená",J158,0)</f>
        <v>0</v>
      </c>
      <c r="BG158" s="203">
        <f>IF(N158="zákl. přenesená",J158,0)</f>
        <v>0</v>
      </c>
      <c r="BH158" s="203">
        <f>IF(N158="sníž. přenesená",J158,0)</f>
        <v>0</v>
      </c>
      <c r="BI158" s="203">
        <f>IF(N158="nulová",J158,0)</f>
        <v>0</v>
      </c>
      <c r="BJ158" s="23" t="s">
        <v>24</v>
      </c>
      <c r="BK158" s="203">
        <f>ROUND(I158*H158,2)</f>
        <v>0</v>
      </c>
      <c r="BL158" s="23" t="s">
        <v>131</v>
      </c>
      <c r="BM158" s="23" t="s">
        <v>261</v>
      </c>
    </row>
    <row r="159" spans="2:65" s="1" customFormat="1" ht="189">
      <c r="B159" s="40"/>
      <c r="C159" s="62"/>
      <c r="D159" s="204" t="s">
        <v>133</v>
      </c>
      <c r="E159" s="62"/>
      <c r="F159" s="205" t="s">
        <v>262</v>
      </c>
      <c r="G159" s="62"/>
      <c r="H159" s="62"/>
      <c r="I159" s="162"/>
      <c r="J159" s="62"/>
      <c r="K159" s="62"/>
      <c r="L159" s="60"/>
      <c r="M159" s="206"/>
      <c r="N159" s="41"/>
      <c r="O159" s="41"/>
      <c r="P159" s="41"/>
      <c r="Q159" s="41"/>
      <c r="R159" s="41"/>
      <c r="S159" s="41"/>
      <c r="T159" s="77"/>
      <c r="AT159" s="23" t="s">
        <v>133</v>
      </c>
      <c r="AU159" s="23" t="s">
        <v>83</v>
      </c>
    </row>
    <row r="160" spans="2:65" s="12" customFormat="1" ht="13.5">
      <c r="B160" s="220"/>
      <c r="C160" s="221"/>
      <c r="D160" s="204" t="s">
        <v>135</v>
      </c>
      <c r="E160" s="222" t="s">
        <v>22</v>
      </c>
      <c r="F160" s="223" t="s">
        <v>538</v>
      </c>
      <c r="G160" s="221"/>
      <c r="H160" s="224" t="s">
        <v>22</v>
      </c>
      <c r="I160" s="225"/>
      <c r="J160" s="221"/>
      <c r="K160" s="221"/>
      <c r="L160" s="226"/>
      <c r="M160" s="227"/>
      <c r="N160" s="228"/>
      <c r="O160" s="228"/>
      <c r="P160" s="228"/>
      <c r="Q160" s="228"/>
      <c r="R160" s="228"/>
      <c r="S160" s="228"/>
      <c r="T160" s="229"/>
      <c r="AT160" s="230" t="s">
        <v>135</v>
      </c>
      <c r="AU160" s="230" t="s">
        <v>83</v>
      </c>
      <c r="AV160" s="12" t="s">
        <v>24</v>
      </c>
      <c r="AW160" s="12" t="s">
        <v>137</v>
      </c>
      <c r="AX160" s="12" t="s">
        <v>74</v>
      </c>
      <c r="AY160" s="230" t="s">
        <v>124</v>
      </c>
    </row>
    <row r="161" spans="2:65" s="11" customFormat="1" ht="13.5">
      <c r="B161" s="207"/>
      <c r="C161" s="208"/>
      <c r="D161" s="209" t="s">
        <v>135</v>
      </c>
      <c r="E161" s="210" t="s">
        <v>22</v>
      </c>
      <c r="F161" s="211" t="s">
        <v>539</v>
      </c>
      <c r="G161" s="208"/>
      <c r="H161" s="212">
        <v>70.849999999999994</v>
      </c>
      <c r="I161" s="213"/>
      <c r="J161" s="208"/>
      <c r="K161" s="208"/>
      <c r="L161" s="214"/>
      <c r="M161" s="215"/>
      <c r="N161" s="216"/>
      <c r="O161" s="216"/>
      <c r="P161" s="216"/>
      <c r="Q161" s="216"/>
      <c r="R161" s="216"/>
      <c r="S161" s="216"/>
      <c r="T161" s="217"/>
      <c r="AT161" s="218" t="s">
        <v>135</v>
      </c>
      <c r="AU161" s="218" t="s">
        <v>83</v>
      </c>
      <c r="AV161" s="11" t="s">
        <v>83</v>
      </c>
      <c r="AW161" s="11" t="s">
        <v>137</v>
      </c>
      <c r="AX161" s="11" t="s">
        <v>24</v>
      </c>
      <c r="AY161" s="218" t="s">
        <v>124</v>
      </c>
    </row>
    <row r="162" spans="2:65" s="1" customFormat="1" ht="22.5" customHeight="1">
      <c r="B162" s="40"/>
      <c r="C162" s="192" t="s">
        <v>265</v>
      </c>
      <c r="D162" s="192" t="s">
        <v>126</v>
      </c>
      <c r="E162" s="193" t="s">
        <v>266</v>
      </c>
      <c r="F162" s="194" t="s">
        <v>267</v>
      </c>
      <c r="G162" s="195" t="s">
        <v>175</v>
      </c>
      <c r="H162" s="196">
        <v>70.849999999999994</v>
      </c>
      <c r="I162" s="197"/>
      <c r="J162" s="198">
        <f>ROUND(I162*H162,2)</f>
        <v>0</v>
      </c>
      <c r="K162" s="194" t="s">
        <v>130</v>
      </c>
      <c r="L162" s="60"/>
      <c r="M162" s="199" t="s">
        <v>22</v>
      </c>
      <c r="N162" s="200" t="s">
        <v>45</v>
      </c>
      <c r="O162" s="41"/>
      <c r="P162" s="201">
        <f>O162*H162</f>
        <v>0</v>
      </c>
      <c r="Q162" s="201">
        <v>0</v>
      </c>
      <c r="R162" s="201">
        <f>Q162*H162</f>
        <v>0</v>
      </c>
      <c r="S162" s="201">
        <v>0</v>
      </c>
      <c r="T162" s="202">
        <f>S162*H162</f>
        <v>0</v>
      </c>
      <c r="AR162" s="23" t="s">
        <v>131</v>
      </c>
      <c r="AT162" s="23" t="s">
        <v>126</v>
      </c>
      <c r="AU162" s="23" t="s">
        <v>83</v>
      </c>
      <c r="AY162" s="23" t="s">
        <v>124</v>
      </c>
      <c r="BE162" s="203">
        <f>IF(N162="základní",J162,0)</f>
        <v>0</v>
      </c>
      <c r="BF162" s="203">
        <f>IF(N162="snížená",J162,0)</f>
        <v>0</v>
      </c>
      <c r="BG162" s="203">
        <f>IF(N162="zákl. přenesená",J162,0)</f>
        <v>0</v>
      </c>
      <c r="BH162" s="203">
        <f>IF(N162="sníž. přenesená",J162,0)</f>
        <v>0</v>
      </c>
      <c r="BI162" s="203">
        <f>IF(N162="nulová",J162,0)</f>
        <v>0</v>
      </c>
      <c r="BJ162" s="23" t="s">
        <v>24</v>
      </c>
      <c r="BK162" s="203">
        <f>ROUND(I162*H162,2)</f>
        <v>0</v>
      </c>
      <c r="BL162" s="23" t="s">
        <v>131</v>
      </c>
      <c r="BM162" s="23" t="s">
        <v>268</v>
      </c>
    </row>
    <row r="163" spans="2:65" s="1" customFormat="1" ht="297">
      <c r="B163" s="40"/>
      <c r="C163" s="62"/>
      <c r="D163" s="209" t="s">
        <v>133</v>
      </c>
      <c r="E163" s="62"/>
      <c r="F163" s="219" t="s">
        <v>269</v>
      </c>
      <c r="G163" s="62"/>
      <c r="H163" s="62"/>
      <c r="I163" s="162"/>
      <c r="J163" s="62"/>
      <c r="K163" s="62"/>
      <c r="L163" s="60"/>
      <c r="M163" s="206"/>
      <c r="N163" s="41"/>
      <c r="O163" s="41"/>
      <c r="P163" s="41"/>
      <c r="Q163" s="41"/>
      <c r="R163" s="41"/>
      <c r="S163" s="41"/>
      <c r="T163" s="77"/>
      <c r="AT163" s="23" t="s">
        <v>133</v>
      </c>
      <c r="AU163" s="23" t="s">
        <v>83</v>
      </c>
    </row>
    <row r="164" spans="2:65" s="1" customFormat="1" ht="22.5" customHeight="1">
      <c r="B164" s="40"/>
      <c r="C164" s="192" t="s">
        <v>270</v>
      </c>
      <c r="D164" s="192" t="s">
        <v>126</v>
      </c>
      <c r="E164" s="193" t="s">
        <v>271</v>
      </c>
      <c r="F164" s="194" t="s">
        <v>272</v>
      </c>
      <c r="G164" s="195" t="s">
        <v>273</v>
      </c>
      <c r="H164" s="196">
        <v>127.53</v>
      </c>
      <c r="I164" s="197"/>
      <c r="J164" s="198">
        <f>ROUND(I164*H164,2)</f>
        <v>0</v>
      </c>
      <c r="K164" s="194" t="s">
        <v>130</v>
      </c>
      <c r="L164" s="60"/>
      <c r="M164" s="199" t="s">
        <v>22</v>
      </c>
      <c r="N164" s="200" t="s">
        <v>45</v>
      </c>
      <c r="O164" s="41"/>
      <c r="P164" s="201">
        <f>O164*H164</f>
        <v>0</v>
      </c>
      <c r="Q164" s="201">
        <v>0</v>
      </c>
      <c r="R164" s="201">
        <f>Q164*H164</f>
        <v>0</v>
      </c>
      <c r="S164" s="201">
        <v>0</v>
      </c>
      <c r="T164" s="202">
        <f>S164*H164</f>
        <v>0</v>
      </c>
      <c r="AR164" s="23" t="s">
        <v>131</v>
      </c>
      <c r="AT164" s="23" t="s">
        <v>126</v>
      </c>
      <c r="AU164" s="23" t="s">
        <v>83</v>
      </c>
      <c r="AY164" s="23" t="s">
        <v>124</v>
      </c>
      <c r="BE164" s="203">
        <f>IF(N164="základní",J164,0)</f>
        <v>0</v>
      </c>
      <c r="BF164" s="203">
        <f>IF(N164="snížená",J164,0)</f>
        <v>0</v>
      </c>
      <c r="BG164" s="203">
        <f>IF(N164="zákl. přenesená",J164,0)</f>
        <v>0</v>
      </c>
      <c r="BH164" s="203">
        <f>IF(N164="sníž. přenesená",J164,0)</f>
        <v>0</v>
      </c>
      <c r="BI164" s="203">
        <f>IF(N164="nulová",J164,0)</f>
        <v>0</v>
      </c>
      <c r="BJ164" s="23" t="s">
        <v>24</v>
      </c>
      <c r="BK164" s="203">
        <f>ROUND(I164*H164,2)</f>
        <v>0</v>
      </c>
      <c r="BL164" s="23" t="s">
        <v>131</v>
      </c>
      <c r="BM164" s="23" t="s">
        <v>274</v>
      </c>
    </row>
    <row r="165" spans="2:65" s="1" customFormat="1" ht="297">
      <c r="B165" s="40"/>
      <c r="C165" s="62"/>
      <c r="D165" s="204" t="s">
        <v>133</v>
      </c>
      <c r="E165" s="62"/>
      <c r="F165" s="205" t="s">
        <v>269</v>
      </c>
      <c r="G165" s="62"/>
      <c r="H165" s="62"/>
      <c r="I165" s="162"/>
      <c r="J165" s="62"/>
      <c r="K165" s="62"/>
      <c r="L165" s="60"/>
      <c r="M165" s="206"/>
      <c r="N165" s="41"/>
      <c r="O165" s="41"/>
      <c r="P165" s="41"/>
      <c r="Q165" s="41"/>
      <c r="R165" s="41"/>
      <c r="S165" s="41"/>
      <c r="T165" s="77"/>
      <c r="AT165" s="23" t="s">
        <v>133</v>
      </c>
      <c r="AU165" s="23" t="s">
        <v>83</v>
      </c>
    </row>
    <row r="166" spans="2:65" s="11" customFormat="1" ht="13.5">
      <c r="B166" s="207"/>
      <c r="C166" s="208"/>
      <c r="D166" s="209" t="s">
        <v>135</v>
      </c>
      <c r="E166" s="210" t="s">
        <v>22</v>
      </c>
      <c r="F166" s="211" t="s">
        <v>540</v>
      </c>
      <c r="G166" s="208"/>
      <c r="H166" s="212">
        <v>127.53</v>
      </c>
      <c r="I166" s="213"/>
      <c r="J166" s="208"/>
      <c r="K166" s="208"/>
      <c r="L166" s="214"/>
      <c r="M166" s="215"/>
      <c r="N166" s="216"/>
      <c r="O166" s="216"/>
      <c r="P166" s="216"/>
      <c r="Q166" s="216"/>
      <c r="R166" s="216"/>
      <c r="S166" s="216"/>
      <c r="T166" s="217"/>
      <c r="AT166" s="218" t="s">
        <v>135</v>
      </c>
      <c r="AU166" s="218" t="s">
        <v>83</v>
      </c>
      <c r="AV166" s="11" t="s">
        <v>83</v>
      </c>
      <c r="AW166" s="11" t="s">
        <v>137</v>
      </c>
      <c r="AX166" s="11" t="s">
        <v>24</v>
      </c>
      <c r="AY166" s="218" t="s">
        <v>124</v>
      </c>
    </row>
    <row r="167" spans="2:65" s="1" customFormat="1" ht="31.5" customHeight="1">
      <c r="B167" s="40"/>
      <c r="C167" s="192" t="s">
        <v>276</v>
      </c>
      <c r="D167" s="192" t="s">
        <v>126</v>
      </c>
      <c r="E167" s="193" t="s">
        <v>277</v>
      </c>
      <c r="F167" s="194" t="s">
        <v>278</v>
      </c>
      <c r="G167" s="195" t="s">
        <v>175</v>
      </c>
      <c r="H167" s="196">
        <v>148.05000000000001</v>
      </c>
      <c r="I167" s="197"/>
      <c r="J167" s="198">
        <f>ROUND(I167*H167,2)</f>
        <v>0</v>
      </c>
      <c r="K167" s="194" t="s">
        <v>130</v>
      </c>
      <c r="L167" s="60"/>
      <c r="M167" s="199" t="s">
        <v>22</v>
      </c>
      <c r="N167" s="200" t="s">
        <v>45</v>
      </c>
      <c r="O167" s="41"/>
      <c r="P167" s="201">
        <f>O167*H167</f>
        <v>0</v>
      </c>
      <c r="Q167" s="201">
        <v>0</v>
      </c>
      <c r="R167" s="201">
        <f>Q167*H167</f>
        <v>0</v>
      </c>
      <c r="S167" s="201">
        <v>0</v>
      </c>
      <c r="T167" s="202">
        <f>S167*H167</f>
        <v>0</v>
      </c>
      <c r="AR167" s="23" t="s">
        <v>131</v>
      </c>
      <c r="AT167" s="23" t="s">
        <v>126</v>
      </c>
      <c r="AU167" s="23" t="s">
        <v>83</v>
      </c>
      <c r="AY167" s="23" t="s">
        <v>124</v>
      </c>
      <c r="BE167" s="203">
        <f>IF(N167="základní",J167,0)</f>
        <v>0</v>
      </c>
      <c r="BF167" s="203">
        <f>IF(N167="snížená",J167,0)</f>
        <v>0</v>
      </c>
      <c r="BG167" s="203">
        <f>IF(N167="zákl. přenesená",J167,0)</f>
        <v>0</v>
      </c>
      <c r="BH167" s="203">
        <f>IF(N167="sníž. přenesená",J167,0)</f>
        <v>0</v>
      </c>
      <c r="BI167" s="203">
        <f>IF(N167="nulová",J167,0)</f>
        <v>0</v>
      </c>
      <c r="BJ167" s="23" t="s">
        <v>24</v>
      </c>
      <c r="BK167" s="203">
        <f>ROUND(I167*H167,2)</f>
        <v>0</v>
      </c>
      <c r="BL167" s="23" t="s">
        <v>131</v>
      </c>
      <c r="BM167" s="23" t="s">
        <v>279</v>
      </c>
    </row>
    <row r="168" spans="2:65" s="1" customFormat="1" ht="409.5">
      <c r="B168" s="40"/>
      <c r="C168" s="62"/>
      <c r="D168" s="204" t="s">
        <v>133</v>
      </c>
      <c r="E168" s="62"/>
      <c r="F168" s="205" t="s">
        <v>280</v>
      </c>
      <c r="G168" s="62"/>
      <c r="H168" s="62"/>
      <c r="I168" s="162"/>
      <c r="J168" s="62"/>
      <c r="K168" s="62"/>
      <c r="L168" s="60"/>
      <c r="M168" s="206"/>
      <c r="N168" s="41"/>
      <c r="O168" s="41"/>
      <c r="P168" s="41"/>
      <c r="Q168" s="41"/>
      <c r="R168" s="41"/>
      <c r="S168" s="41"/>
      <c r="T168" s="77"/>
      <c r="AT168" s="23" t="s">
        <v>133</v>
      </c>
      <c r="AU168" s="23" t="s">
        <v>83</v>
      </c>
    </row>
    <row r="169" spans="2:65" s="12" customFormat="1" ht="13.5">
      <c r="B169" s="220"/>
      <c r="C169" s="221"/>
      <c r="D169" s="204" t="s">
        <v>135</v>
      </c>
      <c r="E169" s="222" t="s">
        <v>22</v>
      </c>
      <c r="F169" s="223" t="s">
        <v>253</v>
      </c>
      <c r="G169" s="221"/>
      <c r="H169" s="224" t="s">
        <v>22</v>
      </c>
      <c r="I169" s="225"/>
      <c r="J169" s="221"/>
      <c r="K169" s="221"/>
      <c r="L169" s="226"/>
      <c r="M169" s="227"/>
      <c r="N169" s="228"/>
      <c r="O169" s="228"/>
      <c r="P169" s="228"/>
      <c r="Q169" s="228"/>
      <c r="R169" s="228"/>
      <c r="S169" s="228"/>
      <c r="T169" s="229"/>
      <c r="AT169" s="230" t="s">
        <v>135</v>
      </c>
      <c r="AU169" s="230" t="s">
        <v>83</v>
      </c>
      <c r="AV169" s="12" t="s">
        <v>24</v>
      </c>
      <c r="AW169" s="12" t="s">
        <v>137</v>
      </c>
      <c r="AX169" s="12" t="s">
        <v>74</v>
      </c>
      <c r="AY169" s="230" t="s">
        <v>124</v>
      </c>
    </row>
    <row r="170" spans="2:65" s="12" customFormat="1" ht="13.5">
      <c r="B170" s="220"/>
      <c r="C170" s="221"/>
      <c r="D170" s="204" t="s">
        <v>135</v>
      </c>
      <c r="E170" s="222" t="s">
        <v>22</v>
      </c>
      <c r="F170" s="223" t="s">
        <v>281</v>
      </c>
      <c r="G170" s="221"/>
      <c r="H170" s="224" t="s">
        <v>22</v>
      </c>
      <c r="I170" s="225"/>
      <c r="J170" s="221"/>
      <c r="K170" s="221"/>
      <c r="L170" s="226"/>
      <c r="M170" s="227"/>
      <c r="N170" s="228"/>
      <c r="O170" s="228"/>
      <c r="P170" s="228"/>
      <c r="Q170" s="228"/>
      <c r="R170" s="228"/>
      <c r="S170" s="228"/>
      <c r="T170" s="229"/>
      <c r="AT170" s="230" t="s">
        <v>135</v>
      </c>
      <c r="AU170" s="230" t="s">
        <v>83</v>
      </c>
      <c r="AV170" s="12" t="s">
        <v>24</v>
      </c>
      <c r="AW170" s="12" t="s">
        <v>137</v>
      </c>
      <c r="AX170" s="12" t="s">
        <v>74</v>
      </c>
      <c r="AY170" s="230" t="s">
        <v>124</v>
      </c>
    </row>
    <row r="171" spans="2:65" s="11" customFormat="1" ht="13.5">
      <c r="B171" s="207"/>
      <c r="C171" s="208"/>
      <c r="D171" s="209" t="s">
        <v>135</v>
      </c>
      <c r="E171" s="210" t="s">
        <v>22</v>
      </c>
      <c r="F171" s="211" t="s">
        <v>541</v>
      </c>
      <c r="G171" s="208"/>
      <c r="H171" s="212">
        <v>148.05000000000001</v>
      </c>
      <c r="I171" s="213"/>
      <c r="J171" s="208"/>
      <c r="K171" s="208"/>
      <c r="L171" s="214"/>
      <c r="M171" s="215"/>
      <c r="N171" s="216"/>
      <c r="O171" s="216"/>
      <c r="P171" s="216"/>
      <c r="Q171" s="216"/>
      <c r="R171" s="216"/>
      <c r="S171" s="216"/>
      <c r="T171" s="217"/>
      <c r="AT171" s="218" t="s">
        <v>135</v>
      </c>
      <c r="AU171" s="218" t="s">
        <v>83</v>
      </c>
      <c r="AV171" s="11" t="s">
        <v>83</v>
      </c>
      <c r="AW171" s="11" t="s">
        <v>137</v>
      </c>
      <c r="AX171" s="11" t="s">
        <v>24</v>
      </c>
      <c r="AY171" s="218" t="s">
        <v>124</v>
      </c>
    </row>
    <row r="172" spans="2:65" s="1" customFormat="1" ht="44.25" customHeight="1">
      <c r="B172" s="40"/>
      <c r="C172" s="192" t="s">
        <v>283</v>
      </c>
      <c r="D172" s="192" t="s">
        <v>126</v>
      </c>
      <c r="E172" s="193" t="s">
        <v>284</v>
      </c>
      <c r="F172" s="194" t="s">
        <v>285</v>
      </c>
      <c r="G172" s="195" t="s">
        <v>175</v>
      </c>
      <c r="H172" s="196">
        <v>50.04</v>
      </c>
      <c r="I172" s="197"/>
      <c r="J172" s="198">
        <f>ROUND(I172*H172,2)</f>
        <v>0</v>
      </c>
      <c r="K172" s="194" t="s">
        <v>130</v>
      </c>
      <c r="L172" s="60"/>
      <c r="M172" s="199" t="s">
        <v>22</v>
      </c>
      <c r="N172" s="200" t="s">
        <v>45</v>
      </c>
      <c r="O172" s="41"/>
      <c r="P172" s="201">
        <f>O172*H172</f>
        <v>0</v>
      </c>
      <c r="Q172" s="201">
        <v>0</v>
      </c>
      <c r="R172" s="201">
        <f>Q172*H172</f>
        <v>0</v>
      </c>
      <c r="S172" s="201">
        <v>0</v>
      </c>
      <c r="T172" s="202">
        <f>S172*H172</f>
        <v>0</v>
      </c>
      <c r="AR172" s="23" t="s">
        <v>131</v>
      </c>
      <c r="AT172" s="23" t="s">
        <v>126</v>
      </c>
      <c r="AU172" s="23" t="s">
        <v>83</v>
      </c>
      <c r="AY172" s="23" t="s">
        <v>124</v>
      </c>
      <c r="BE172" s="203">
        <f>IF(N172="základní",J172,0)</f>
        <v>0</v>
      </c>
      <c r="BF172" s="203">
        <f>IF(N172="snížená",J172,0)</f>
        <v>0</v>
      </c>
      <c r="BG172" s="203">
        <f>IF(N172="zákl. přenesená",J172,0)</f>
        <v>0</v>
      </c>
      <c r="BH172" s="203">
        <f>IF(N172="sníž. přenesená",J172,0)</f>
        <v>0</v>
      </c>
      <c r="BI172" s="203">
        <f>IF(N172="nulová",J172,0)</f>
        <v>0</v>
      </c>
      <c r="BJ172" s="23" t="s">
        <v>24</v>
      </c>
      <c r="BK172" s="203">
        <f>ROUND(I172*H172,2)</f>
        <v>0</v>
      </c>
      <c r="BL172" s="23" t="s">
        <v>131</v>
      </c>
      <c r="BM172" s="23" t="s">
        <v>542</v>
      </c>
    </row>
    <row r="173" spans="2:65" s="1" customFormat="1" ht="108">
      <c r="B173" s="40"/>
      <c r="C173" s="62"/>
      <c r="D173" s="204" t="s">
        <v>133</v>
      </c>
      <c r="E173" s="62"/>
      <c r="F173" s="205" t="s">
        <v>287</v>
      </c>
      <c r="G173" s="62"/>
      <c r="H173" s="62"/>
      <c r="I173" s="162"/>
      <c r="J173" s="62"/>
      <c r="K173" s="62"/>
      <c r="L173" s="60"/>
      <c r="M173" s="206"/>
      <c r="N173" s="41"/>
      <c r="O173" s="41"/>
      <c r="P173" s="41"/>
      <c r="Q173" s="41"/>
      <c r="R173" s="41"/>
      <c r="S173" s="41"/>
      <c r="T173" s="77"/>
      <c r="AT173" s="23" t="s">
        <v>133</v>
      </c>
      <c r="AU173" s="23" t="s">
        <v>83</v>
      </c>
    </row>
    <row r="174" spans="2:65" s="12" customFormat="1" ht="13.5">
      <c r="B174" s="220"/>
      <c r="C174" s="221"/>
      <c r="D174" s="204" t="s">
        <v>135</v>
      </c>
      <c r="E174" s="222" t="s">
        <v>22</v>
      </c>
      <c r="F174" s="223" t="s">
        <v>288</v>
      </c>
      <c r="G174" s="221"/>
      <c r="H174" s="224" t="s">
        <v>22</v>
      </c>
      <c r="I174" s="225"/>
      <c r="J174" s="221"/>
      <c r="K174" s="221"/>
      <c r="L174" s="226"/>
      <c r="M174" s="227"/>
      <c r="N174" s="228"/>
      <c r="O174" s="228"/>
      <c r="P174" s="228"/>
      <c r="Q174" s="228"/>
      <c r="R174" s="228"/>
      <c r="S174" s="228"/>
      <c r="T174" s="229"/>
      <c r="AT174" s="230" t="s">
        <v>135</v>
      </c>
      <c r="AU174" s="230" t="s">
        <v>83</v>
      </c>
      <c r="AV174" s="12" t="s">
        <v>24</v>
      </c>
      <c r="AW174" s="12" t="s">
        <v>137</v>
      </c>
      <c r="AX174" s="12" t="s">
        <v>74</v>
      </c>
      <c r="AY174" s="230" t="s">
        <v>124</v>
      </c>
    </row>
    <row r="175" spans="2:65" s="12" customFormat="1" ht="13.5">
      <c r="B175" s="220"/>
      <c r="C175" s="221"/>
      <c r="D175" s="204" t="s">
        <v>135</v>
      </c>
      <c r="E175" s="222" t="s">
        <v>22</v>
      </c>
      <c r="F175" s="223" t="s">
        <v>289</v>
      </c>
      <c r="G175" s="221"/>
      <c r="H175" s="224" t="s">
        <v>22</v>
      </c>
      <c r="I175" s="225"/>
      <c r="J175" s="221"/>
      <c r="K175" s="221"/>
      <c r="L175" s="226"/>
      <c r="M175" s="227"/>
      <c r="N175" s="228"/>
      <c r="O175" s="228"/>
      <c r="P175" s="228"/>
      <c r="Q175" s="228"/>
      <c r="R175" s="228"/>
      <c r="S175" s="228"/>
      <c r="T175" s="229"/>
      <c r="AT175" s="230" t="s">
        <v>135</v>
      </c>
      <c r="AU175" s="230" t="s">
        <v>83</v>
      </c>
      <c r="AV175" s="12" t="s">
        <v>24</v>
      </c>
      <c r="AW175" s="12" t="s">
        <v>137</v>
      </c>
      <c r="AX175" s="12" t="s">
        <v>74</v>
      </c>
      <c r="AY175" s="230" t="s">
        <v>124</v>
      </c>
    </row>
    <row r="176" spans="2:65" s="11" customFormat="1" ht="13.5">
      <c r="B176" s="207"/>
      <c r="C176" s="208"/>
      <c r="D176" s="209" t="s">
        <v>135</v>
      </c>
      <c r="E176" s="210" t="s">
        <v>22</v>
      </c>
      <c r="F176" s="211" t="s">
        <v>543</v>
      </c>
      <c r="G176" s="208"/>
      <c r="H176" s="212">
        <v>50.04</v>
      </c>
      <c r="I176" s="213"/>
      <c r="J176" s="208"/>
      <c r="K176" s="208"/>
      <c r="L176" s="214"/>
      <c r="M176" s="215"/>
      <c r="N176" s="216"/>
      <c r="O176" s="216"/>
      <c r="P176" s="216"/>
      <c r="Q176" s="216"/>
      <c r="R176" s="216"/>
      <c r="S176" s="216"/>
      <c r="T176" s="217"/>
      <c r="AT176" s="218" t="s">
        <v>135</v>
      </c>
      <c r="AU176" s="218" t="s">
        <v>83</v>
      </c>
      <c r="AV176" s="11" t="s">
        <v>83</v>
      </c>
      <c r="AW176" s="11" t="s">
        <v>137</v>
      </c>
      <c r="AX176" s="11" t="s">
        <v>24</v>
      </c>
      <c r="AY176" s="218" t="s">
        <v>124</v>
      </c>
    </row>
    <row r="177" spans="2:65" s="1" customFormat="1" ht="44.25" customHeight="1">
      <c r="B177" s="40"/>
      <c r="C177" s="245" t="s">
        <v>291</v>
      </c>
      <c r="D177" s="245" t="s">
        <v>292</v>
      </c>
      <c r="E177" s="246" t="s">
        <v>293</v>
      </c>
      <c r="F177" s="247" t="s">
        <v>294</v>
      </c>
      <c r="G177" s="248" t="s">
        <v>273</v>
      </c>
      <c r="H177" s="249">
        <v>94.575999999999993</v>
      </c>
      <c r="I177" s="250"/>
      <c r="J177" s="251">
        <f>ROUND(I177*H177,2)</f>
        <v>0</v>
      </c>
      <c r="K177" s="247" t="s">
        <v>130</v>
      </c>
      <c r="L177" s="252"/>
      <c r="M177" s="253" t="s">
        <v>22</v>
      </c>
      <c r="N177" s="254" t="s">
        <v>45</v>
      </c>
      <c r="O177" s="41"/>
      <c r="P177" s="201">
        <f>O177*H177</f>
        <v>0</v>
      </c>
      <c r="Q177" s="201">
        <v>0</v>
      </c>
      <c r="R177" s="201">
        <f>Q177*H177</f>
        <v>0</v>
      </c>
      <c r="S177" s="201">
        <v>0</v>
      </c>
      <c r="T177" s="202">
        <f>S177*H177</f>
        <v>0</v>
      </c>
      <c r="AR177" s="23" t="s">
        <v>172</v>
      </c>
      <c r="AT177" s="23" t="s">
        <v>292</v>
      </c>
      <c r="AU177" s="23" t="s">
        <v>83</v>
      </c>
      <c r="AY177" s="23" t="s">
        <v>124</v>
      </c>
      <c r="BE177" s="203">
        <f>IF(N177="základní",J177,0)</f>
        <v>0</v>
      </c>
      <c r="BF177" s="203">
        <f>IF(N177="snížená",J177,0)</f>
        <v>0</v>
      </c>
      <c r="BG177" s="203">
        <f>IF(N177="zákl. přenesená",J177,0)</f>
        <v>0</v>
      </c>
      <c r="BH177" s="203">
        <f>IF(N177="sníž. přenesená",J177,0)</f>
        <v>0</v>
      </c>
      <c r="BI177" s="203">
        <f>IF(N177="nulová",J177,0)</f>
        <v>0</v>
      </c>
      <c r="BJ177" s="23" t="s">
        <v>24</v>
      </c>
      <c r="BK177" s="203">
        <f>ROUND(I177*H177,2)</f>
        <v>0</v>
      </c>
      <c r="BL177" s="23" t="s">
        <v>131</v>
      </c>
      <c r="BM177" s="23" t="s">
        <v>295</v>
      </c>
    </row>
    <row r="178" spans="2:65" s="11" customFormat="1" ht="13.5">
      <c r="B178" s="207"/>
      <c r="C178" s="208"/>
      <c r="D178" s="204" t="s">
        <v>135</v>
      </c>
      <c r="E178" s="231" t="s">
        <v>22</v>
      </c>
      <c r="F178" s="232" t="s">
        <v>544</v>
      </c>
      <c r="G178" s="208"/>
      <c r="H178" s="233">
        <v>94.575599999999994</v>
      </c>
      <c r="I178" s="213"/>
      <c r="J178" s="208"/>
      <c r="K178" s="208"/>
      <c r="L178" s="214"/>
      <c r="M178" s="215"/>
      <c r="N178" s="216"/>
      <c r="O178" s="216"/>
      <c r="P178" s="216"/>
      <c r="Q178" s="216"/>
      <c r="R178" s="216"/>
      <c r="S178" s="216"/>
      <c r="T178" s="217"/>
      <c r="AT178" s="218" t="s">
        <v>135</v>
      </c>
      <c r="AU178" s="218" t="s">
        <v>83</v>
      </c>
      <c r="AV178" s="11" t="s">
        <v>83</v>
      </c>
      <c r="AW178" s="11" t="s">
        <v>137</v>
      </c>
      <c r="AX178" s="11" t="s">
        <v>24</v>
      </c>
      <c r="AY178" s="218" t="s">
        <v>124</v>
      </c>
    </row>
    <row r="179" spans="2:65" s="10" customFormat="1" ht="29.85" customHeight="1">
      <c r="B179" s="175"/>
      <c r="C179" s="176"/>
      <c r="D179" s="189" t="s">
        <v>73</v>
      </c>
      <c r="E179" s="190" t="s">
        <v>83</v>
      </c>
      <c r="F179" s="190" t="s">
        <v>297</v>
      </c>
      <c r="G179" s="176"/>
      <c r="H179" s="176"/>
      <c r="I179" s="179"/>
      <c r="J179" s="191">
        <f>BK179</f>
        <v>0</v>
      </c>
      <c r="K179" s="176"/>
      <c r="L179" s="181"/>
      <c r="M179" s="182"/>
      <c r="N179" s="183"/>
      <c r="O179" s="183"/>
      <c r="P179" s="184">
        <f>SUM(P180:P187)</f>
        <v>0</v>
      </c>
      <c r="Q179" s="183"/>
      <c r="R179" s="184">
        <f>SUM(R180:R187)</f>
        <v>9.3793360000000003</v>
      </c>
      <c r="S179" s="183"/>
      <c r="T179" s="185">
        <f>SUM(T180:T187)</f>
        <v>0</v>
      </c>
      <c r="AR179" s="186" t="s">
        <v>24</v>
      </c>
      <c r="AT179" s="187" t="s">
        <v>73</v>
      </c>
      <c r="AU179" s="187" t="s">
        <v>24</v>
      </c>
      <c r="AY179" s="186" t="s">
        <v>124</v>
      </c>
      <c r="BK179" s="188">
        <f>SUM(BK180:BK187)</f>
        <v>0</v>
      </c>
    </row>
    <row r="180" spans="2:65" s="1" customFormat="1" ht="31.5" customHeight="1">
      <c r="B180" s="40"/>
      <c r="C180" s="192" t="s">
        <v>298</v>
      </c>
      <c r="D180" s="192" t="s">
        <v>126</v>
      </c>
      <c r="E180" s="193" t="s">
        <v>299</v>
      </c>
      <c r="F180" s="194" t="s">
        <v>300</v>
      </c>
      <c r="G180" s="195" t="s">
        <v>162</v>
      </c>
      <c r="H180" s="196">
        <v>130</v>
      </c>
      <c r="I180" s="197"/>
      <c r="J180" s="198">
        <f>ROUND(I180*H180,2)</f>
        <v>0</v>
      </c>
      <c r="K180" s="194" t="s">
        <v>130</v>
      </c>
      <c r="L180" s="60"/>
      <c r="M180" s="199" t="s">
        <v>22</v>
      </c>
      <c r="N180" s="200" t="s">
        <v>45</v>
      </c>
      <c r="O180" s="41"/>
      <c r="P180" s="201">
        <f>O180*H180</f>
        <v>0</v>
      </c>
      <c r="Q180" s="201">
        <v>0</v>
      </c>
      <c r="R180" s="201">
        <f>Q180*H180</f>
        <v>0</v>
      </c>
      <c r="S180" s="201">
        <v>0</v>
      </c>
      <c r="T180" s="202">
        <f>S180*H180</f>
        <v>0</v>
      </c>
      <c r="AR180" s="23" t="s">
        <v>131</v>
      </c>
      <c r="AT180" s="23" t="s">
        <v>126</v>
      </c>
      <c r="AU180" s="23" t="s">
        <v>83</v>
      </c>
      <c r="AY180" s="23" t="s">
        <v>124</v>
      </c>
      <c r="BE180" s="203">
        <f>IF(N180="základní",J180,0)</f>
        <v>0</v>
      </c>
      <c r="BF180" s="203">
        <f>IF(N180="snížená",J180,0)</f>
        <v>0</v>
      </c>
      <c r="BG180" s="203">
        <f>IF(N180="zákl. přenesená",J180,0)</f>
        <v>0</v>
      </c>
      <c r="BH180" s="203">
        <f>IF(N180="sníž. přenesená",J180,0)</f>
        <v>0</v>
      </c>
      <c r="BI180" s="203">
        <f>IF(N180="nulová",J180,0)</f>
        <v>0</v>
      </c>
      <c r="BJ180" s="23" t="s">
        <v>24</v>
      </c>
      <c r="BK180" s="203">
        <f>ROUND(I180*H180,2)</f>
        <v>0</v>
      </c>
      <c r="BL180" s="23" t="s">
        <v>131</v>
      </c>
      <c r="BM180" s="23" t="s">
        <v>301</v>
      </c>
    </row>
    <row r="181" spans="2:65" s="1" customFormat="1" ht="67.5">
      <c r="B181" s="40"/>
      <c r="C181" s="62"/>
      <c r="D181" s="209" t="s">
        <v>133</v>
      </c>
      <c r="E181" s="62"/>
      <c r="F181" s="219" t="s">
        <v>302</v>
      </c>
      <c r="G181" s="62"/>
      <c r="H181" s="62"/>
      <c r="I181" s="162"/>
      <c r="J181" s="62"/>
      <c r="K181" s="62"/>
      <c r="L181" s="60"/>
      <c r="M181" s="206"/>
      <c r="N181" s="41"/>
      <c r="O181" s="41"/>
      <c r="P181" s="41"/>
      <c r="Q181" s="41"/>
      <c r="R181" s="41"/>
      <c r="S181" s="41"/>
      <c r="T181" s="77"/>
      <c r="AT181" s="23" t="s">
        <v>133</v>
      </c>
      <c r="AU181" s="23" t="s">
        <v>83</v>
      </c>
    </row>
    <row r="182" spans="2:65" s="1" customFormat="1" ht="22.5" customHeight="1">
      <c r="B182" s="40"/>
      <c r="C182" s="245" t="s">
        <v>304</v>
      </c>
      <c r="D182" s="245" t="s">
        <v>292</v>
      </c>
      <c r="E182" s="246" t="s">
        <v>305</v>
      </c>
      <c r="F182" s="247" t="s">
        <v>306</v>
      </c>
      <c r="G182" s="248" t="s">
        <v>162</v>
      </c>
      <c r="H182" s="249">
        <v>131.94999999999999</v>
      </c>
      <c r="I182" s="250"/>
      <c r="J182" s="251">
        <f>ROUND(I182*H182,2)</f>
        <v>0</v>
      </c>
      <c r="K182" s="247" t="s">
        <v>130</v>
      </c>
      <c r="L182" s="252"/>
      <c r="M182" s="253" t="s">
        <v>22</v>
      </c>
      <c r="N182" s="254" t="s">
        <v>45</v>
      </c>
      <c r="O182" s="41"/>
      <c r="P182" s="201">
        <f>O182*H182</f>
        <v>0</v>
      </c>
      <c r="Q182" s="201">
        <v>4.8000000000000001E-4</v>
      </c>
      <c r="R182" s="201">
        <f>Q182*H182</f>
        <v>6.333599999999999E-2</v>
      </c>
      <c r="S182" s="201">
        <v>0</v>
      </c>
      <c r="T182" s="202">
        <f>S182*H182</f>
        <v>0</v>
      </c>
      <c r="AR182" s="23" t="s">
        <v>172</v>
      </c>
      <c r="AT182" s="23" t="s">
        <v>292</v>
      </c>
      <c r="AU182" s="23" t="s">
        <v>83</v>
      </c>
      <c r="AY182" s="23" t="s">
        <v>124</v>
      </c>
      <c r="BE182" s="203">
        <f>IF(N182="základní",J182,0)</f>
        <v>0</v>
      </c>
      <c r="BF182" s="203">
        <f>IF(N182="snížená",J182,0)</f>
        <v>0</v>
      </c>
      <c r="BG182" s="203">
        <f>IF(N182="zákl. přenesená",J182,0)</f>
        <v>0</v>
      </c>
      <c r="BH182" s="203">
        <f>IF(N182="sníž. přenesená",J182,0)</f>
        <v>0</v>
      </c>
      <c r="BI182" s="203">
        <f>IF(N182="nulová",J182,0)</f>
        <v>0</v>
      </c>
      <c r="BJ182" s="23" t="s">
        <v>24</v>
      </c>
      <c r="BK182" s="203">
        <f>ROUND(I182*H182,2)</f>
        <v>0</v>
      </c>
      <c r="BL182" s="23" t="s">
        <v>131</v>
      </c>
      <c r="BM182" s="23" t="s">
        <v>307</v>
      </c>
    </row>
    <row r="183" spans="2:65" s="11" customFormat="1" ht="13.5">
      <c r="B183" s="207"/>
      <c r="C183" s="208"/>
      <c r="D183" s="209" t="s">
        <v>135</v>
      </c>
      <c r="E183" s="210" t="s">
        <v>22</v>
      </c>
      <c r="F183" s="211" t="s">
        <v>545</v>
      </c>
      <c r="G183" s="208"/>
      <c r="H183" s="212">
        <v>131.94999999999999</v>
      </c>
      <c r="I183" s="213"/>
      <c r="J183" s="208"/>
      <c r="K183" s="208"/>
      <c r="L183" s="214"/>
      <c r="M183" s="215"/>
      <c r="N183" s="216"/>
      <c r="O183" s="216"/>
      <c r="P183" s="216"/>
      <c r="Q183" s="216"/>
      <c r="R183" s="216"/>
      <c r="S183" s="216"/>
      <c r="T183" s="217"/>
      <c r="AT183" s="218" t="s">
        <v>135</v>
      </c>
      <c r="AU183" s="218" t="s">
        <v>83</v>
      </c>
      <c r="AV183" s="11" t="s">
        <v>83</v>
      </c>
      <c r="AW183" s="11" t="s">
        <v>137</v>
      </c>
      <c r="AX183" s="11" t="s">
        <v>24</v>
      </c>
      <c r="AY183" s="218" t="s">
        <v>124</v>
      </c>
    </row>
    <row r="184" spans="2:65" s="1" customFormat="1" ht="44.25" customHeight="1">
      <c r="B184" s="40"/>
      <c r="C184" s="245" t="s">
        <v>309</v>
      </c>
      <c r="D184" s="245" t="s">
        <v>292</v>
      </c>
      <c r="E184" s="246" t="s">
        <v>310</v>
      </c>
      <c r="F184" s="247" t="s">
        <v>546</v>
      </c>
      <c r="G184" s="248" t="s">
        <v>273</v>
      </c>
      <c r="H184" s="249">
        <v>9.3160000000000007</v>
      </c>
      <c r="I184" s="250"/>
      <c r="J184" s="251">
        <f>ROUND(I184*H184,2)</f>
        <v>0</v>
      </c>
      <c r="K184" s="247" t="s">
        <v>130</v>
      </c>
      <c r="L184" s="252"/>
      <c r="M184" s="253" t="s">
        <v>22</v>
      </c>
      <c r="N184" s="254" t="s">
        <v>45</v>
      </c>
      <c r="O184" s="41"/>
      <c r="P184" s="201">
        <f>O184*H184</f>
        <v>0</v>
      </c>
      <c r="Q184" s="201">
        <v>1</v>
      </c>
      <c r="R184" s="201">
        <f>Q184*H184</f>
        <v>9.3160000000000007</v>
      </c>
      <c r="S184" s="201">
        <v>0</v>
      </c>
      <c r="T184" s="202">
        <f>S184*H184</f>
        <v>0</v>
      </c>
      <c r="AR184" s="23" t="s">
        <v>172</v>
      </c>
      <c r="AT184" s="23" t="s">
        <v>292</v>
      </c>
      <c r="AU184" s="23" t="s">
        <v>83</v>
      </c>
      <c r="AY184" s="23" t="s">
        <v>124</v>
      </c>
      <c r="BE184" s="203">
        <f>IF(N184="základní",J184,0)</f>
        <v>0</v>
      </c>
      <c r="BF184" s="203">
        <f>IF(N184="snížená",J184,0)</f>
        <v>0</v>
      </c>
      <c r="BG184" s="203">
        <f>IF(N184="zákl. přenesená",J184,0)</f>
        <v>0</v>
      </c>
      <c r="BH184" s="203">
        <f>IF(N184="sníž. přenesená",J184,0)</f>
        <v>0</v>
      </c>
      <c r="BI184" s="203">
        <f>IF(N184="nulová",J184,0)</f>
        <v>0</v>
      </c>
      <c r="BJ184" s="23" t="s">
        <v>24</v>
      </c>
      <c r="BK184" s="203">
        <f>ROUND(I184*H184,2)</f>
        <v>0</v>
      </c>
      <c r="BL184" s="23" t="s">
        <v>131</v>
      </c>
      <c r="BM184" s="23" t="s">
        <v>312</v>
      </c>
    </row>
    <row r="185" spans="2:65" s="12" customFormat="1" ht="13.5">
      <c r="B185" s="220"/>
      <c r="C185" s="221"/>
      <c r="D185" s="204" t="s">
        <v>135</v>
      </c>
      <c r="E185" s="222" t="s">
        <v>22</v>
      </c>
      <c r="F185" s="223" t="s">
        <v>253</v>
      </c>
      <c r="G185" s="221"/>
      <c r="H185" s="224" t="s">
        <v>22</v>
      </c>
      <c r="I185" s="225"/>
      <c r="J185" s="221"/>
      <c r="K185" s="221"/>
      <c r="L185" s="226"/>
      <c r="M185" s="227"/>
      <c r="N185" s="228"/>
      <c r="O185" s="228"/>
      <c r="P185" s="228"/>
      <c r="Q185" s="228"/>
      <c r="R185" s="228"/>
      <c r="S185" s="228"/>
      <c r="T185" s="229"/>
      <c r="AT185" s="230" t="s">
        <v>135</v>
      </c>
      <c r="AU185" s="230" t="s">
        <v>83</v>
      </c>
      <c r="AV185" s="12" t="s">
        <v>24</v>
      </c>
      <c r="AW185" s="12" t="s">
        <v>137</v>
      </c>
      <c r="AX185" s="12" t="s">
        <v>74</v>
      </c>
      <c r="AY185" s="230" t="s">
        <v>124</v>
      </c>
    </row>
    <row r="186" spans="2:65" s="12" customFormat="1" ht="13.5">
      <c r="B186" s="220"/>
      <c r="C186" s="221"/>
      <c r="D186" s="204" t="s">
        <v>135</v>
      </c>
      <c r="E186" s="222" t="s">
        <v>22</v>
      </c>
      <c r="F186" s="223" t="s">
        <v>313</v>
      </c>
      <c r="G186" s="221"/>
      <c r="H186" s="224" t="s">
        <v>22</v>
      </c>
      <c r="I186" s="225"/>
      <c r="J186" s="221"/>
      <c r="K186" s="221"/>
      <c r="L186" s="226"/>
      <c r="M186" s="227"/>
      <c r="N186" s="228"/>
      <c r="O186" s="228"/>
      <c r="P186" s="228"/>
      <c r="Q186" s="228"/>
      <c r="R186" s="228"/>
      <c r="S186" s="228"/>
      <c r="T186" s="229"/>
      <c r="AT186" s="230" t="s">
        <v>135</v>
      </c>
      <c r="AU186" s="230" t="s">
        <v>83</v>
      </c>
      <c r="AV186" s="12" t="s">
        <v>24</v>
      </c>
      <c r="AW186" s="12" t="s">
        <v>137</v>
      </c>
      <c r="AX186" s="12" t="s">
        <v>74</v>
      </c>
      <c r="AY186" s="230" t="s">
        <v>124</v>
      </c>
    </row>
    <row r="187" spans="2:65" s="11" customFormat="1" ht="13.5">
      <c r="B187" s="207"/>
      <c r="C187" s="208"/>
      <c r="D187" s="204" t="s">
        <v>135</v>
      </c>
      <c r="E187" s="231" t="s">
        <v>22</v>
      </c>
      <c r="F187" s="232" t="s">
        <v>547</v>
      </c>
      <c r="G187" s="208"/>
      <c r="H187" s="233">
        <v>9.3160000000000007</v>
      </c>
      <c r="I187" s="213"/>
      <c r="J187" s="208"/>
      <c r="K187" s="208"/>
      <c r="L187" s="214"/>
      <c r="M187" s="215"/>
      <c r="N187" s="216"/>
      <c r="O187" s="216"/>
      <c r="P187" s="216"/>
      <c r="Q187" s="216"/>
      <c r="R187" s="216"/>
      <c r="S187" s="216"/>
      <c r="T187" s="217"/>
      <c r="AT187" s="218" t="s">
        <v>135</v>
      </c>
      <c r="AU187" s="218" t="s">
        <v>83</v>
      </c>
      <c r="AV187" s="11" t="s">
        <v>83</v>
      </c>
      <c r="AW187" s="11" t="s">
        <v>137</v>
      </c>
      <c r="AX187" s="11" t="s">
        <v>24</v>
      </c>
      <c r="AY187" s="218" t="s">
        <v>124</v>
      </c>
    </row>
    <row r="188" spans="2:65" s="10" customFormat="1" ht="29.85" customHeight="1">
      <c r="B188" s="175"/>
      <c r="C188" s="176"/>
      <c r="D188" s="189" t="s">
        <v>73</v>
      </c>
      <c r="E188" s="190" t="s">
        <v>131</v>
      </c>
      <c r="F188" s="190" t="s">
        <v>315</v>
      </c>
      <c r="G188" s="176"/>
      <c r="H188" s="176"/>
      <c r="I188" s="179"/>
      <c r="J188" s="191">
        <f>BK188</f>
        <v>0</v>
      </c>
      <c r="K188" s="176"/>
      <c r="L188" s="181"/>
      <c r="M188" s="182"/>
      <c r="N188" s="183"/>
      <c r="O188" s="183"/>
      <c r="P188" s="184">
        <f>SUM(P189:P193)</f>
        <v>0</v>
      </c>
      <c r="Q188" s="183"/>
      <c r="R188" s="184">
        <f>SUM(R189:R193)</f>
        <v>22.122008999999998</v>
      </c>
      <c r="S188" s="183"/>
      <c r="T188" s="185">
        <f>SUM(T189:T193)</f>
        <v>0</v>
      </c>
      <c r="AR188" s="186" t="s">
        <v>24</v>
      </c>
      <c r="AT188" s="187" t="s">
        <v>73</v>
      </c>
      <c r="AU188" s="187" t="s">
        <v>24</v>
      </c>
      <c r="AY188" s="186" t="s">
        <v>124</v>
      </c>
      <c r="BK188" s="188">
        <f>SUM(BK189:BK193)</f>
        <v>0</v>
      </c>
    </row>
    <row r="189" spans="2:65" s="1" customFormat="1" ht="31.5" customHeight="1">
      <c r="B189" s="40"/>
      <c r="C189" s="192" t="s">
        <v>316</v>
      </c>
      <c r="D189" s="192" t="s">
        <v>126</v>
      </c>
      <c r="E189" s="193" t="s">
        <v>317</v>
      </c>
      <c r="F189" s="194" t="s">
        <v>318</v>
      </c>
      <c r="G189" s="195" t="s">
        <v>175</v>
      </c>
      <c r="H189" s="196">
        <v>11.7</v>
      </c>
      <c r="I189" s="197"/>
      <c r="J189" s="198">
        <f>ROUND(I189*H189,2)</f>
        <v>0</v>
      </c>
      <c r="K189" s="194" t="s">
        <v>130</v>
      </c>
      <c r="L189" s="60"/>
      <c r="M189" s="199" t="s">
        <v>22</v>
      </c>
      <c r="N189" s="200" t="s">
        <v>45</v>
      </c>
      <c r="O189" s="41"/>
      <c r="P189" s="201">
        <f>O189*H189</f>
        <v>0</v>
      </c>
      <c r="Q189" s="201">
        <v>1.8907700000000001</v>
      </c>
      <c r="R189" s="201">
        <f>Q189*H189</f>
        <v>22.122008999999998</v>
      </c>
      <c r="S189" s="201">
        <v>0</v>
      </c>
      <c r="T189" s="202">
        <f>S189*H189</f>
        <v>0</v>
      </c>
      <c r="AR189" s="23" t="s">
        <v>131</v>
      </c>
      <c r="AT189" s="23" t="s">
        <v>126</v>
      </c>
      <c r="AU189" s="23" t="s">
        <v>83</v>
      </c>
      <c r="AY189" s="23" t="s">
        <v>124</v>
      </c>
      <c r="BE189" s="203">
        <f>IF(N189="základní",J189,0)</f>
        <v>0</v>
      </c>
      <c r="BF189" s="203">
        <f>IF(N189="snížená",J189,0)</f>
        <v>0</v>
      </c>
      <c r="BG189" s="203">
        <f>IF(N189="zákl. přenesená",J189,0)</f>
        <v>0</v>
      </c>
      <c r="BH189" s="203">
        <f>IF(N189="sníž. přenesená",J189,0)</f>
        <v>0</v>
      </c>
      <c r="BI189" s="203">
        <f>IF(N189="nulová",J189,0)</f>
        <v>0</v>
      </c>
      <c r="BJ189" s="23" t="s">
        <v>24</v>
      </c>
      <c r="BK189" s="203">
        <f>ROUND(I189*H189,2)</f>
        <v>0</v>
      </c>
      <c r="BL189" s="23" t="s">
        <v>131</v>
      </c>
      <c r="BM189" s="23" t="s">
        <v>319</v>
      </c>
    </row>
    <row r="190" spans="2:65" s="1" customFormat="1" ht="54">
      <c r="B190" s="40"/>
      <c r="C190" s="62"/>
      <c r="D190" s="204" t="s">
        <v>133</v>
      </c>
      <c r="E190" s="62"/>
      <c r="F190" s="205" t="s">
        <v>320</v>
      </c>
      <c r="G190" s="62"/>
      <c r="H190" s="62"/>
      <c r="I190" s="162"/>
      <c r="J190" s="62"/>
      <c r="K190" s="62"/>
      <c r="L190" s="60"/>
      <c r="M190" s="206"/>
      <c r="N190" s="41"/>
      <c r="O190" s="41"/>
      <c r="P190" s="41"/>
      <c r="Q190" s="41"/>
      <c r="R190" s="41"/>
      <c r="S190" s="41"/>
      <c r="T190" s="77"/>
      <c r="AT190" s="23" t="s">
        <v>133</v>
      </c>
      <c r="AU190" s="23" t="s">
        <v>83</v>
      </c>
    </row>
    <row r="191" spans="2:65" s="12" customFormat="1" ht="13.5">
      <c r="B191" s="220"/>
      <c r="C191" s="221"/>
      <c r="D191" s="204" t="s">
        <v>135</v>
      </c>
      <c r="E191" s="222" t="s">
        <v>22</v>
      </c>
      <c r="F191" s="223" t="s">
        <v>548</v>
      </c>
      <c r="G191" s="221"/>
      <c r="H191" s="224" t="s">
        <v>22</v>
      </c>
      <c r="I191" s="225"/>
      <c r="J191" s="221"/>
      <c r="K191" s="221"/>
      <c r="L191" s="226"/>
      <c r="M191" s="227"/>
      <c r="N191" s="228"/>
      <c r="O191" s="228"/>
      <c r="P191" s="228"/>
      <c r="Q191" s="228"/>
      <c r="R191" s="228"/>
      <c r="S191" s="228"/>
      <c r="T191" s="229"/>
      <c r="AT191" s="230" t="s">
        <v>135</v>
      </c>
      <c r="AU191" s="230" t="s">
        <v>83</v>
      </c>
      <c r="AV191" s="12" t="s">
        <v>24</v>
      </c>
      <c r="AW191" s="12" t="s">
        <v>137</v>
      </c>
      <c r="AX191" s="12" t="s">
        <v>74</v>
      </c>
      <c r="AY191" s="230" t="s">
        <v>124</v>
      </c>
    </row>
    <row r="192" spans="2:65" s="12" customFormat="1" ht="13.5">
      <c r="B192" s="220"/>
      <c r="C192" s="221"/>
      <c r="D192" s="204" t="s">
        <v>135</v>
      </c>
      <c r="E192" s="222" t="s">
        <v>22</v>
      </c>
      <c r="F192" s="223" t="s">
        <v>321</v>
      </c>
      <c r="G192" s="221"/>
      <c r="H192" s="224" t="s">
        <v>22</v>
      </c>
      <c r="I192" s="225"/>
      <c r="J192" s="221"/>
      <c r="K192" s="221"/>
      <c r="L192" s="226"/>
      <c r="M192" s="227"/>
      <c r="N192" s="228"/>
      <c r="O192" s="228"/>
      <c r="P192" s="228"/>
      <c r="Q192" s="228"/>
      <c r="R192" s="228"/>
      <c r="S192" s="228"/>
      <c r="T192" s="229"/>
      <c r="AT192" s="230" t="s">
        <v>135</v>
      </c>
      <c r="AU192" s="230" t="s">
        <v>83</v>
      </c>
      <c r="AV192" s="12" t="s">
        <v>24</v>
      </c>
      <c r="AW192" s="12" t="s">
        <v>137</v>
      </c>
      <c r="AX192" s="12" t="s">
        <v>74</v>
      </c>
      <c r="AY192" s="230" t="s">
        <v>124</v>
      </c>
    </row>
    <row r="193" spans="2:65" s="11" customFormat="1" ht="13.5">
      <c r="B193" s="207"/>
      <c r="C193" s="208"/>
      <c r="D193" s="204" t="s">
        <v>135</v>
      </c>
      <c r="E193" s="231" t="s">
        <v>22</v>
      </c>
      <c r="F193" s="232" t="s">
        <v>549</v>
      </c>
      <c r="G193" s="208"/>
      <c r="H193" s="233">
        <v>11.7</v>
      </c>
      <c r="I193" s="213"/>
      <c r="J193" s="208"/>
      <c r="K193" s="208"/>
      <c r="L193" s="214"/>
      <c r="M193" s="215"/>
      <c r="N193" s="216"/>
      <c r="O193" s="216"/>
      <c r="P193" s="216"/>
      <c r="Q193" s="216"/>
      <c r="R193" s="216"/>
      <c r="S193" s="216"/>
      <c r="T193" s="217"/>
      <c r="AT193" s="218" t="s">
        <v>135</v>
      </c>
      <c r="AU193" s="218" t="s">
        <v>83</v>
      </c>
      <c r="AV193" s="11" t="s">
        <v>83</v>
      </c>
      <c r="AW193" s="11" t="s">
        <v>137</v>
      </c>
      <c r="AX193" s="11" t="s">
        <v>24</v>
      </c>
      <c r="AY193" s="218" t="s">
        <v>124</v>
      </c>
    </row>
    <row r="194" spans="2:65" s="10" customFormat="1" ht="29.85" customHeight="1">
      <c r="B194" s="175"/>
      <c r="C194" s="176"/>
      <c r="D194" s="189" t="s">
        <v>73</v>
      </c>
      <c r="E194" s="190" t="s">
        <v>153</v>
      </c>
      <c r="F194" s="190" t="s">
        <v>323</v>
      </c>
      <c r="G194" s="176"/>
      <c r="H194" s="176"/>
      <c r="I194" s="179"/>
      <c r="J194" s="191">
        <f>BK194</f>
        <v>0</v>
      </c>
      <c r="K194" s="176"/>
      <c r="L194" s="181"/>
      <c r="M194" s="182"/>
      <c r="N194" s="183"/>
      <c r="O194" s="183"/>
      <c r="P194" s="184">
        <f>SUM(P195:P211)</f>
        <v>0</v>
      </c>
      <c r="Q194" s="183"/>
      <c r="R194" s="184">
        <f>SUM(R195:R211)</f>
        <v>1.7858099999999999</v>
      </c>
      <c r="S194" s="183"/>
      <c r="T194" s="185">
        <f>SUM(T195:T211)</f>
        <v>0</v>
      </c>
      <c r="AR194" s="186" t="s">
        <v>24</v>
      </c>
      <c r="AT194" s="187" t="s">
        <v>73</v>
      </c>
      <c r="AU194" s="187" t="s">
        <v>24</v>
      </c>
      <c r="AY194" s="186" t="s">
        <v>124</v>
      </c>
      <c r="BK194" s="188">
        <f>SUM(BK195:BK211)</f>
        <v>0</v>
      </c>
    </row>
    <row r="195" spans="2:65" s="1" customFormat="1" ht="22.5" customHeight="1">
      <c r="B195" s="40"/>
      <c r="C195" s="192" t="s">
        <v>324</v>
      </c>
      <c r="D195" s="192" t="s">
        <v>126</v>
      </c>
      <c r="E195" s="193" t="s">
        <v>325</v>
      </c>
      <c r="F195" s="194" t="s">
        <v>326</v>
      </c>
      <c r="G195" s="195" t="s">
        <v>129</v>
      </c>
      <c r="H195" s="196">
        <v>117</v>
      </c>
      <c r="I195" s="197"/>
      <c r="J195" s="198">
        <f>ROUND(I195*H195,2)</f>
        <v>0</v>
      </c>
      <c r="K195" s="194" t="s">
        <v>22</v>
      </c>
      <c r="L195" s="60"/>
      <c r="M195" s="199" t="s">
        <v>22</v>
      </c>
      <c r="N195" s="200" t="s">
        <v>45</v>
      </c>
      <c r="O195" s="41"/>
      <c r="P195" s="201">
        <f>O195*H195</f>
        <v>0</v>
      </c>
      <c r="Q195" s="201">
        <v>0</v>
      </c>
      <c r="R195" s="201">
        <f>Q195*H195</f>
        <v>0</v>
      </c>
      <c r="S195" s="201">
        <v>0</v>
      </c>
      <c r="T195" s="202">
        <f>S195*H195</f>
        <v>0</v>
      </c>
      <c r="AR195" s="23" t="s">
        <v>131</v>
      </c>
      <c r="AT195" s="23" t="s">
        <v>126</v>
      </c>
      <c r="AU195" s="23" t="s">
        <v>83</v>
      </c>
      <c r="AY195" s="23" t="s">
        <v>124</v>
      </c>
      <c r="BE195" s="203">
        <f>IF(N195="základní",J195,0)</f>
        <v>0</v>
      </c>
      <c r="BF195" s="203">
        <f>IF(N195="snížená",J195,0)</f>
        <v>0</v>
      </c>
      <c r="BG195" s="203">
        <f>IF(N195="zákl. přenesená",J195,0)</f>
        <v>0</v>
      </c>
      <c r="BH195" s="203">
        <f>IF(N195="sníž. přenesená",J195,0)</f>
        <v>0</v>
      </c>
      <c r="BI195" s="203">
        <f>IF(N195="nulová",J195,0)</f>
        <v>0</v>
      </c>
      <c r="BJ195" s="23" t="s">
        <v>24</v>
      </c>
      <c r="BK195" s="203">
        <f>ROUND(I195*H195,2)</f>
        <v>0</v>
      </c>
      <c r="BL195" s="23" t="s">
        <v>131</v>
      </c>
      <c r="BM195" s="23" t="s">
        <v>550</v>
      </c>
    </row>
    <row r="196" spans="2:65" s="11" customFormat="1" ht="13.5">
      <c r="B196" s="207"/>
      <c r="C196" s="208"/>
      <c r="D196" s="209" t="s">
        <v>135</v>
      </c>
      <c r="E196" s="210" t="s">
        <v>22</v>
      </c>
      <c r="F196" s="211" t="s">
        <v>551</v>
      </c>
      <c r="G196" s="208"/>
      <c r="H196" s="212">
        <v>117</v>
      </c>
      <c r="I196" s="213"/>
      <c r="J196" s="208"/>
      <c r="K196" s="208"/>
      <c r="L196" s="214"/>
      <c r="M196" s="215"/>
      <c r="N196" s="216"/>
      <c r="O196" s="216"/>
      <c r="P196" s="216"/>
      <c r="Q196" s="216"/>
      <c r="R196" s="216"/>
      <c r="S196" s="216"/>
      <c r="T196" s="217"/>
      <c r="AT196" s="218" t="s">
        <v>135</v>
      </c>
      <c r="AU196" s="218" t="s">
        <v>83</v>
      </c>
      <c r="AV196" s="11" t="s">
        <v>83</v>
      </c>
      <c r="AW196" s="11" t="s">
        <v>137</v>
      </c>
      <c r="AX196" s="11" t="s">
        <v>24</v>
      </c>
      <c r="AY196" s="218" t="s">
        <v>124</v>
      </c>
    </row>
    <row r="197" spans="2:65" s="1" customFormat="1" ht="31.5" customHeight="1">
      <c r="B197" s="40"/>
      <c r="C197" s="192" t="s">
        <v>329</v>
      </c>
      <c r="D197" s="192" t="s">
        <v>126</v>
      </c>
      <c r="E197" s="193" t="s">
        <v>330</v>
      </c>
      <c r="F197" s="194" t="s">
        <v>331</v>
      </c>
      <c r="G197" s="195" t="s">
        <v>129</v>
      </c>
      <c r="H197" s="196">
        <v>247</v>
      </c>
      <c r="I197" s="197"/>
      <c r="J197" s="198">
        <f>ROUND(I197*H197,2)</f>
        <v>0</v>
      </c>
      <c r="K197" s="194" t="s">
        <v>130</v>
      </c>
      <c r="L197" s="60"/>
      <c r="M197" s="199" t="s">
        <v>22</v>
      </c>
      <c r="N197" s="200" t="s">
        <v>45</v>
      </c>
      <c r="O197" s="41"/>
      <c r="P197" s="201">
        <f>O197*H197</f>
        <v>0</v>
      </c>
      <c r="Q197" s="201">
        <v>0</v>
      </c>
      <c r="R197" s="201">
        <f>Q197*H197</f>
        <v>0</v>
      </c>
      <c r="S197" s="201">
        <v>0</v>
      </c>
      <c r="T197" s="202">
        <f>S197*H197</f>
        <v>0</v>
      </c>
      <c r="AR197" s="23" t="s">
        <v>131</v>
      </c>
      <c r="AT197" s="23" t="s">
        <v>126</v>
      </c>
      <c r="AU197" s="23" t="s">
        <v>83</v>
      </c>
      <c r="AY197" s="23" t="s">
        <v>124</v>
      </c>
      <c r="BE197" s="203">
        <f>IF(N197="základní",J197,0)</f>
        <v>0</v>
      </c>
      <c r="BF197" s="203">
        <f>IF(N197="snížená",J197,0)</f>
        <v>0</v>
      </c>
      <c r="BG197" s="203">
        <f>IF(N197="zákl. přenesená",J197,0)</f>
        <v>0</v>
      </c>
      <c r="BH197" s="203">
        <f>IF(N197="sníž. přenesená",J197,0)</f>
        <v>0</v>
      </c>
      <c r="BI197" s="203">
        <f>IF(N197="nulová",J197,0)</f>
        <v>0</v>
      </c>
      <c r="BJ197" s="23" t="s">
        <v>24</v>
      </c>
      <c r="BK197" s="203">
        <f>ROUND(I197*H197,2)</f>
        <v>0</v>
      </c>
      <c r="BL197" s="23" t="s">
        <v>131</v>
      </c>
      <c r="BM197" s="23" t="s">
        <v>552</v>
      </c>
    </row>
    <row r="198" spans="2:65" s="1" customFormat="1" ht="27">
      <c r="B198" s="40"/>
      <c r="C198" s="62"/>
      <c r="D198" s="204" t="s">
        <v>133</v>
      </c>
      <c r="E198" s="62"/>
      <c r="F198" s="205" t="s">
        <v>333</v>
      </c>
      <c r="G198" s="62"/>
      <c r="H198" s="62"/>
      <c r="I198" s="162"/>
      <c r="J198" s="62"/>
      <c r="K198" s="62"/>
      <c r="L198" s="60"/>
      <c r="M198" s="206"/>
      <c r="N198" s="41"/>
      <c r="O198" s="41"/>
      <c r="P198" s="41"/>
      <c r="Q198" s="41"/>
      <c r="R198" s="41"/>
      <c r="S198" s="41"/>
      <c r="T198" s="77"/>
      <c r="AT198" s="23" t="s">
        <v>133</v>
      </c>
      <c r="AU198" s="23" t="s">
        <v>83</v>
      </c>
    </row>
    <row r="199" spans="2:65" s="11" customFormat="1" ht="13.5">
      <c r="B199" s="207"/>
      <c r="C199" s="208"/>
      <c r="D199" s="209" t="s">
        <v>135</v>
      </c>
      <c r="E199" s="210" t="s">
        <v>22</v>
      </c>
      <c r="F199" s="211" t="s">
        <v>513</v>
      </c>
      <c r="G199" s="208"/>
      <c r="H199" s="212">
        <v>247</v>
      </c>
      <c r="I199" s="213"/>
      <c r="J199" s="208"/>
      <c r="K199" s="208"/>
      <c r="L199" s="214"/>
      <c r="M199" s="215"/>
      <c r="N199" s="216"/>
      <c r="O199" s="216"/>
      <c r="P199" s="216"/>
      <c r="Q199" s="216"/>
      <c r="R199" s="216"/>
      <c r="S199" s="216"/>
      <c r="T199" s="217"/>
      <c r="AT199" s="218" t="s">
        <v>135</v>
      </c>
      <c r="AU199" s="218" t="s">
        <v>83</v>
      </c>
      <c r="AV199" s="11" t="s">
        <v>83</v>
      </c>
      <c r="AW199" s="11" t="s">
        <v>137</v>
      </c>
      <c r="AX199" s="11" t="s">
        <v>24</v>
      </c>
      <c r="AY199" s="218" t="s">
        <v>124</v>
      </c>
    </row>
    <row r="200" spans="2:65" s="1" customFormat="1" ht="31.5" customHeight="1">
      <c r="B200" s="40"/>
      <c r="C200" s="192" t="s">
        <v>335</v>
      </c>
      <c r="D200" s="192" t="s">
        <v>126</v>
      </c>
      <c r="E200" s="193" t="s">
        <v>336</v>
      </c>
      <c r="F200" s="194" t="s">
        <v>337</v>
      </c>
      <c r="G200" s="195" t="s">
        <v>129</v>
      </c>
      <c r="H200" s="196">
        <v>247</v>
      </c>
      <c r="I200" s="197"/>
      <c r="J200" s="198">
        <f>ROUND(I200*H200,2)</f>
        <v>0</v>
      </c>
      <c r="K200" s="194" t="s">
        <v>130</v>
      </c>
      <c r="L200" s="60"/>
      <c r="M200" s="199" t="s">
        <v>22</v>
      </c>
      <c r="N200" s="200" t="s">
        <v>45</v>
      </c>
      <c r="O200" s="41"/>
      <c r="P200" s="201">
        <f>O200*H200</f>
        <v>0</v>
      </c>
      <c r="Q200" s="201">
        <v>6.0099999999999997E-3</v>
      </c>
      <c r="R200" s="201">
        <f>Q200*H200</f>
        <v>1.48447</v>
      </c>
      <c r="S200" s="201">
        <v>0</v>
      </c>
      <c r="T200" s="202">
        <f>S200*H200</f>
        <v>0</v>
      </c>
      <c r="AR200" s="23" t="s">
        <v>131</v>
      </c>
      <c r="AT200" s="23" t="s">
        <v>126</v>
      </c>
      <c r="AU200" s="23" t="s">
        <v>83</v>
      </c>
      <c r="AY200" s="23" t="s">
        <v>124</v>
      </c>
      <c r="BE200" s="203">
        <f>IF(N200="základní",J200,0)</f>
        <v>0</v>
      </c>
      <c r="BF200" s="203">
        <f>IF(N200="snížená",J200,0)</f>
        <v>0</v>
      </c>
      <c r="BG200" s="203">
        <f>IF(N200="zákl. přenesená",J200,0)</f>
        <v>0</v>
      </c>
      <c r="BH200" s="203">
        <f>IF(N200="sníž. přenesená",J200,0)</f>
        <v>0</v>
      </c>
      <c r="BI200" s="203">
        <f>IF(N200="nulová",J200,0)</f>
        <v>0</v>
      </c>
      <c r="BJ200" s="23" t="s">
        <v>24</v>
      </c>
      <c r="BK200" s="203">
        <f>ROUND(I200*H200,2)</f>
        <v>0</v>
      </c>
      <c r="BL200" s="23" t="s">
        <v>131</v>
      </c>
      <c r="BM200" s="23" t="s">
        <v>553</v>
      </c>
    </row>
    <row r="201" spans="2:65" s="11" customFormat="1" ht="13.5">
      <c r="B201" s="207"/>
      <c r="C201" s="208"/>
      <c r="D201" s="204" t="s">
        <v>135</v>
      </c>
      <c r="E201" s="231" t="s">
        <v>22</v>
      </c>
      <c r="F201" s="232" t="s">
        <v>554</v>
      </c>
      <c r="G201" s="208"/>
      <c r="H201" s="233">
        <v>247</v>
      </c>
      <c r="I201" s="213"/>
      <c r="J201" s="208"/>
      <c r="K201" s="208"/>
      <c r="L201" s="214"/>
      <c r="M201" s="215"/>
      <c r="N201" s="216"/>
      <c r="O201" s="216"/>
      <c r="P201" s="216"/>
      <c r="Q201" s="216"/>
      <c r="R201" s="216"/>
      <c r="S201" s="216"/>
      <c r="T201" s="217"/>
      <c r="AT201" s="218" t="s">
        <v>135</v>
      </c>
      <c r="AU201" s="218" t="s">
        <v>83</v>
      </c>
      <c r="AV201" s="11" t="s">
        <v>83</v>
      </c>
      <c r="AW201" s="11" t="s">
        <v>137</v>
      </c>
      <c r="AX201" s="11" t="s">
        <v>74</v>
      </c>
      <c r="AY201" s="218" t="s">
        <v>124</v>
      </c>
    </row>
    <row r="202" spans="2:65" s="13" customFormat="1" ht="13.5">
      <c r="B202" s="234"/>
      <c r="C202" s="235"/>
      <c r="D202" s="209" t="s">
        <v>135</v>
      </c>
      <c r="E202" s="236" t="s">
        <v>22</v>
      </c>
      <c r="F202" s="237" t="s">
        <v>180</v>
      </c>
      <c r="G202" s="235"/>
      <c r="H202" s="238">
        <v>247</v>
      </c>
      <c r="I202" s="239"/>
      <c r="J202" s="235"/>
      <c r="K202" s="235"/>
      <c r="L202" s="240"/>
      <c r="M202" s="241"/>
      <c r="N202" s="242"/>
      <c r="O202" s="242"/>
      <c r="P202" s="242"/>
      <c r="Q202" s="242"/>
      <c r="R202" s="242"/>
      <c r="S202" s="242"/>
      <c r="T202" s="243"/>
      <c r="AT202" s="244" t="s">
        <v>135</v>
      </c>
      <c r="AU202" s="244" t="s">
        <v>83</v>
      </c>
      <c r="AV202" s="13" t="s">
        <v>131</v>
      </c>
      <c r="AW202" s="13" t="s">
        <v>137</v>
      </c>
      <c r="AX202" s="13" t="s">
        <v>24</v>
      </c>
      <c r="AY202" s="244" t="s">
        <v>124</v>
      </c>
    </row>
    <row r="203" spans="2:65" s="1" customFormat="1" ht="31.5" customHeight="1">
      <c r="B203" s="40"/>
      <c r="C203" s="192" t="s">
        <v>340</v>
      </c>
      <c r="D203" s="192" t="s">
        <v>126</v>
      </c>
      <c r="E203" s="193" t="s">
        <v>341</v>
      </c>
      <c r="F203" s="194" t="s">
        <v>342</v>
      </c>
      <c r="G203" s="195" t="s">
        <v>129</v>
      </c>
      <c r="H203" s="196">
        <v>494</v>
      </c>
      <c r="I203" s="197"/>
      <c r="J203" s="198">
        <f>ROUND(I203*H203,2)</f>
        <v>0</v>
      </c>
      <c r="K203" s="194" t="s">
        <v>130</v>
      </c>
      <c r="L203" s="60"/>
      <c r="M203" s="199" t="s">
        <v>22</v>
      </c>
      <c r="N203" s="200" t="s">
        <v>45</v>
      </c>
      <c r="O203" s="41"/>
      <c r="P203" s="201">
        <f>O203*H203</f>
        <v>0</v>
      </c>
      <c r="Q203" s="201">
        <v>6.0999999999999997E-4</v>
      </c>
      <c r="R203" s="201">
        <f>Q203*H203</f>
        <v>0.30134</v>
      </c>
      <c r="S203" s="201">
        <v>0</v>
      </c>
      <c r="T203" s="202">
        <f>S203*H203</f>
        <v>0</v>
      </c>
      <c r="AR203" s="23" t="s">
        <v>131</v>
      </c>
      <c r="AT203" s="23" t="s">
        <v>126</v>
      </c>
      <c r="AU203" s="23" t="s">
        <v>83</v>
      </c>
      <c r="AY203" s="23" t="s">
        <v>124</v>
      </c>
      <c r="BE203" s="203">
        <f>IF(N203="základní",J203,0)</f>
        <v>0</v>
      </c>
      <c r="BF203" s="203">
        <f>IF(N203="snížená",J203,0)</f>
        <v>0</v>
      </c>
      <c r="BG203" s="203">
        <f>IF(N203="zákl. přenesená",J203,0)</f>
        <v>0</v>
      </c>
      <c r="BH203" s="203">
        <f>IF(N203="sníž. přenesená",J203,0)</f>
        <v>0</v>
      </c>
      <c r="BI203" s="203">
        <f>IF(N203="nulová",J203,0)</f>
        <v>0</v>
      </c>
      <c r="BJ203" s="23" t="s">
        <v>24</v>
      </c>
      <c r="BK203" s="203">
        <f>ROUND(I203*H203,2)</f>
        <v>0</v>
      </c>
      <c r="BL203" s="23" t="s">
        <v>131</v>
      </c>
      <c r="BM203" s="23" t="s">
        <v>555</v>
      </c>
    </row>
    <row r="204" spans="2:65" s="11" customFormat="1" ht="13.5">
      <c r="B204" s="207"/>
      <c r="C204" s="208"/>
      <c r="D204" s="209" t="s">
        <v>135</v>
      </c>
      <c r="E204" s="210" t="s">
        <v>22</v>
      </c>
      <c r="F204" s="211" t="s">
        <v>556</v>
      </c>
      <c r="G204" s="208"/>
      <c r="H204" s="212">
        <v>494</v>
      </c>
      <c r="I204" s="213"/>
      <c r="J204" s="208"/>
      <c r="K204" s="208"/>
      <c r="L204" s="214"/>
      <c r="M204" s="215"/>
      <c r="N204" s="216"/>
      <c r="O204" s="216"/>
      <c r="P204" s="216"/>
      <c r="Q204" s="216"/>
      <c r="R204" s="216"/>
      <c r="S204" s="216"/>
      <c r="T204" s="217"/>
      <c r="AT204" s="218" t="s">
        <v>135</v>
      </c>
      <c r="AU204" s="218" t="s">
        <v>83</v>
      </c>
      <c r="AV204" s="11" t="s">
        <v>83</v>
      </c>
      <c r="AW204" s="11" t="s">
        <v>137</v>
      </c>
      <c r="AX204" s="11" t="s">
        <v>24</v>
      </c>
      <c r="AY204" s="218" t="s">
        <v>124</v>
      </c>
    </row>
    <row r="205" spans="2:65" s="1" customFormat="1" ht="31.5" customHeight="1">
      <c r="B205" s="40"/>
      <c r="C205" s="192" t="s">
        <v>345</v>
      </c>
      <c r="D205" s="192" t="s">
        <v>126</v>
      </c>
      <c r="E205" s="193" t="s">
        <v>346</v>
      </c>
      <c r="F205" s="194" t="s">
        <v>347</v>
      </c>
      <c r="G205" s="195" t="s">
        <v>129</v>
      </c>
      <c r="H205" s="196">
        <v>247</v>
      </c>
      <c r="I205" s="197"/>
      <c r="J205" s="198">
        <f>ROUND(I205*H205,2)</f>
        <v>0</v>
      </c>
      <c r="K205" s="194" t="s">
        <v>130</v>
      </c>
      <c r="L205" s="60"/>
      <c r="M205" s="199" t="s">
        <v>22</v>
      </c>
      <c r="N205" s="200" t="s">
        <v>45</v>
      </c>
      <c r="O205" s="41"/>
      <c r="P205" s="201">
        <f>O205*H205</f>
        <v>0</v>
      </c>
      <c r="Q205" s="201">
        <v>0</v>
      </c>
      <c r="R205" s="201">
        <f>Q205*H205</f>
        <v>0</v>
      </c>
      <c r="S205" s="201">
        <v>0</v>
      </c>
      <c r="T205" s="202">
        <f>S205*H205</f>
        <v>0</v>
      </c>
      <c r="AR205" s="23" t="s">
        <v>131</v>
      </c>
      <c r="AT205" s="23" t="s">
        <v>126</v>
      </c>
      <c r="AU205" s="23" t="s">
        <v>83</v>
      </c>
      <c r="AY205" s="23" t="s">
        <v>124</v>
      </c>
      <c r="BE205" s="203">
        <f>IF(N205="základní",J205,0)</f>
        <v>0</v>
      </c>
      <c r="BF205" s="203">
        <f>IF(N205="snížená",J205,0)</f>
        <v>0</v>
      </c>
      <c r="BG205" s="203">
        <f>IF(N205="zákl. přenesená",J205,0)</f>
        <v>0</v>
      </c>
      <c r="BH205" s="203">
        <f>IF(N205="sníž. přenesená",J205,0)</f>
        <v>0</v>
      </c>
      <c r="BI205" s="203">
        <f>IF(N205="nulová",J205,0)</f>
        <v>0</v>
      </c>
      <c r="BJ205" s="23" t="s">
        <v>24</v>
      </c>
      <c r="BK205" s="203">
        <f>ROUND(I205*H205,2)</f>
        <v>0</v>
      </c>
      <c r="BL205" s="23" t="s">
        <v>131</v>
      </c>
      <c r="BM205" s="23" t="s">
        <v>557</v>
      </c>
    </row>
    <row r="206" spans="2:65" s="1" customFormat="1" ht="27">
      <c r="B206" s="40"/>
      <c r="C206" s="62"/>
      <c r="D206" s="204" t="s">
        <v>133</v>
      </c>
      <c r="E206" s="62"/>
      <c r="F206" s="205" t="s">
        <v>349</v>
      </c>
      <c r="G206" s="62"/>
      <c r="H206" s="62"/>
      <c r="I206" s="162"/>
      <c r="J206" s="62"/>
      <c r="K206" s="62"/>
      <c r="L206" s="60"/>
      <c r="M206" s="206"/>
      <c r="N206" s="41"/>
      <c r="O206" s="41"/>
      <c r="P206" s="41"/>
      <c r="Q206" s="41"/>
      <c r="R206" s="41"/>
      <c r="S206" s="41"/>
      <c r="T206" s="77"/>
      <c r="AT206" s="23" t="s">
        <v>133</v>
      </c>
      <c r="AU206" s="23" t="s">
        <v>83</v>
      </c>
    </row>
    <row r="207" spans="2:65" s="11" customFormat="1" ht="13.5">
      <c r="B207" s="207"/>
      <c r="C207" s="208"/>
      <c r="D207" s="209" t="s">
        <v>135</v>
      </c>
      <c r="E207" s="210" t="s">
        <v>22</v>
      </c>
      <c r="F207" s="211" t="s">
        <v>558</v>
      </c>
      <c r="G207" s="208"/>
      <c r="H207" s="212">
        <v>247</v>
      </c>
      <c r="I207" s="213"/>
      <c r="J207" s="208"/>
      <c r="K207" s="208"/>
      <c r="L207" s="214"/>
      <c r="M207" s="215"/>
      <c r="N207" s="216"/>
      <c r="O207" s="216"/>
      <c r="P207" s="216"/>
      <c r="Q207" s="216"/>
      <c r="R207" s="216"/>
      <c r="S207" s="216"/>
      <c r="T207" s="217"/>
      <c r="AT207" s="218" t="s">
        <v>135</v>
      </c>
      <c r="AU207" s="218" t="s">
        <v>83</v>
      </c>
      <c r="AV207" s="11" t="s">
        <v>83</v>
      </c>
      <c r="AW207" s="11" t="s">
        <v>137</v>
      </c>
      <c r="AX207" s="11" t="s">
        <v>24</v>
      </c>
      <c r="AY207" s="218" t="s">
        <v>124</v>
      </c>
    </row>
    <row r="208" spans="2:65" s="1" customFormat="1" ht="31.5" customHeight="1">
      <c r="B208" s="40"/>
      <c r="C208" s="192" t="s">
        <v>351</v>
      </c>
      <c r="D208" s="192" t="s">
        <v>126</v>
      </c>
      <c r="E208" s="193" t="s">
        <v>352</v>
      </c>
      <c r="F208" s="194" t="s">
        <v>353</v>
      </c>
      <c r="G208" s="195" t="s">
        <v>129</v>
      </c>
      <c r="H208" s="196">
        <v>247</v>
      </c>
      <c r="I208" s="197"/>
      <c r="J208" s="198">
        <f>ROUND(I208*H208,2)</f>
        <v>0</v>
      </c>
      <c r="K208" s="194" t="s">
        <v>130</v>
      </c>
      <c r="L208" s="60"/>
      <c r="M208" s="199" t="s">
        <v>22</v>
      </c>
      <c r="N208" s="200" t="s">
        <v>45</v>
      </c>
      <c r="O208" s="41"/>
      <c r="P208" s="201">
        <f>O208*H208</f>
        <v>0</v>
      </c>
      <c r="Q208" s="201">
        <v>0</v>
      </c>
      <c r="R208" s="201">
        <f>Q208*H208</f>
        <v>0</v>
      </c>
      <c r="S208" s="201">
        <v>0</v>
      </c>
      <c r="T208" s="202">
        <f>S208*H208</f>
        <v>0</v>
      </c>
      <c r="AR208" s="23" t="s">
        <v>131</v>
      </c>
      <c r="AT208" s="23" t="s">
        <v>126</v>
      </c>
      <c r="AU208" s="23" t="s">
        <v>83</v>
      </c>
      <c r="AY208" s="23" t="s">
        <v>124</v>
      </c>
      <c r="BE208" s="203">
        <f>IF(N208="základní",J208,0)</f>
        <v>0</v>
      </c>
      <c r="BF208" s="203">
        <f>IF(N208="snížená",J208,0)</f>
        <v>0</v>
      </c>
      <c r="BG208" s="203">
        <f>IF(N208="zákl. přenesená",J208,0)</f>
        <v>0</v>
      </c>
      <c r="BH208" s="203">
        <f>IF(N208="sníž. přenesená",J208,0)</f>
        <v>0</v>
      </c>
      <c r="BI208" s="203">
        <f>IF(N208="nulová",J208,0)</f>
        <v>0</v>
      </c>
      <c r="BJ208" s="23" t="s">
        <v>24</v>
      </c>
      <c r="BK208" s="203">
        <f>ROUND(I208*H208,2)</f>
        <v>0</v>
      </c>
      <c r="BL208" s="23" t="s">
        <v>131</v>
      </c>
      <c r="BM208" s="23" t="s">
        <v>559</v>
      </c>
    </row>
    <row r="209" spans="2:65" s="1" customFormat="1" ht="27">
      <c r="B209" s="40"/>
      <c r="C209" s="62"/>
      <c r="D209" s="204" t="s">
        <v>133</v>
      </c>
      <c r="E209" s="62"/>
      <c r="F209" s="205" t="s">
        <v>355</v>
      </c>
      <c r="G209" s="62"/>
      <c r="H209" s="62"/>
      <c r="I209" s="162"/>
      <c r="J209" s="62"/>
      <c r="K209" s="62"/>
      <c r="L209" s="60"/>
      <c r="M209" s="206"/>
      <c r="N209" s="41"/>
      <c r="O209" s="41"/>
      <c r="P209" s="41"/>
      <c r="Q209" s="41"/>
      <c r="R209" s="41"/>
      <c r="S209" s="41"/>
      <c r="T209" s="77"/>
      <c r="AT209" s="23" t="s">
        <v>133</v>
      </c>
      <c r="AU209" s="23" t="s">
        <v>83</v>
      </c>
    </row>
    <row r="210" spans="2:65" s="11" customFormat="1" ht="13.5">
      <c r="B210" s="207"/>
      <c r="C210" s="208"/>
      <c r="D210" s="209" t="s">
        <v>135</v>
      </c>
      <c r="E210" s="210" t="s">
        <v>22</v>
      </c>
      <c r="F210" s="211" t="s">
        <v>560</v>
      </c>
      <c r="G210" s="208"/>
      <c r="H210" s="212">
        <v>247</v>
      </c>
      <c r="I210" s="213"/>
      <c r="J210" s="208"/>
      <c r="K210" s="208"/>
      <c r="L210" s="214"/>
      <c r="M210" s="215"/>
      <c r="N210" s="216"/>
      <c r="O210" s="216"/>
      <c r="P210" s="216"/>
      <c r="Q210" s="216"/>
      <c r="R210" s="216"/>
      <c r="S210" s="216"/>
      <c r="T210" s="217"/>
      <c r="AT210" s="218" t="s">
        <v>135</v>
      </c>
      <c r="AU210" s="218" t="s">
        <v>83</v>
      </c>
      <c r="AV210" s="11" t="s">
        <v>83</v>
      </c>
      <c r="AW210" s="11" t="s">
        <v>137</v>
      </c>
      <c r="AX210" s="11" t="s">
        <v>24</v>
      </c>
      <c r="AY210" s="218" t="s">
        <v>124</v>
      </c>
    </row>
    <row r="211" spans="2:65" s="1" customFormat="1" ht="22.5" customHeight="1">
      <c r="B211" s="40"/>
      <c r="C211" s="192" t="s">
        <v>357</v>
      </c>
      <c r="D211" s="192" t="s">
        <v>126</v>
      </c>
      <c r="E211" s="193" t="s">
        <v>358</v>
      </c>
      <c r="F211" s="194" t="s">
        <v>359</v>
      </c>
      <c r="G211" s="195" t="s">
        <v>162</v>
      </c>
      <c r="H211" s="196">
        <v>520</v>
      </c>
      <c r="I211" s="197"/>
      <c r="J211" s="198">
        <f>ROUND(I211*H211,2)</f>
        <v>0</v>
      </c>
      <c r="K211" s="194" t="s">
        <v>22</v>
      </c>
      <c r="L211" s="60"/>
      <c r="M211" s="199" t="s">
        <v>22</v>
      </c>
      <c r="N211" s="200" t="s">
        <v>45</v>
      </c>
      <c r="O211" s="41"/>
      <c r="P211" s="201">
        <f>O211*H211</f>
        <v>0</v>
      </c>
      <c r="Q211" s="201">
        <v>0</v>
      </c>
      <c r="R211" s="201">
        <f>Q211*H211</f>
        <v>0</v>
      </c>
      <c r="S211" s="201">
        <v>0</v>
      </c>
      <c r="T211" s="202">
        <f>S211*H211</f>
        <v>0</v>
      </c>
      <c r="AR211" s="23" t="s">
        <v>131</v>
      </c>
      <c r="AT211" s="23" t="s">
        <v>126</v>
      </c>
      <c r="AU211" s="23" t="s">
        <v>83</v>
      </c>
      <c r="AY211" s="23" t="s">
        <v>124</v>
      </c>
      <c r="BE211" s="203">
        <f>IF(N211="základní",J211,0)</f>
        <v>0</v>
      </c>
      <c r="BF211" s="203">
        <f>IF(N211="snížená",J211,0)</f>
        <v>0</v>
      </c>
      <c r="BG211" s="203">
        <f>IF(N211="zákl. přenesená",J211,0)</f>
        <v>0</v>
      </c>
      <c r="BH211" s="203">
        <f>IF(N211="sníž. přenesená",J211,0)</f>
        <v>0</v>
      </c>
      <c r="BI211" s="203">
        <f>IF(N211="nulová",J211,0)</f>
        <v>0</v>
      </c>
      <c r="BJ211" s="23" t="s">
        <v>24</v>
      </c>
      <c r="BK211" s="203">
        <f>ROUND(I211*H211,2)</f>
        <v>0</v>
      </c>
      <c r="BL211" s="23" t="s">
        <v>131</v>
      </c>
      <c r="BM211" s="23" t="s">
        <v>360</v>
      </c>
    </row>
    <row r="212" spans="2:65" s="10" customFormat="1" ht="29.85" customHeight="1">
      <c r="B212" s="175"/>
      <c r="C212" s="176"/>
      <c r="D212" s="189" t="s">
        <v>73</v>
      </c>
      <c r="E212" s="190" t="s">
        <v>172</v>
      </c>
      <c r="F212" s="190" t="s">
        <v>361</v>
      </c>
      <c r="G212" s="176"/>
      <c r="H212" s="176"/>
      <c r="I212" s="179"/>
      <c r="J212" s="191">
        <f>BK212</f>
        <v>0</v>
      </c>
      <c r="K212" s="176"/>
      <c r="L212" s="181"/>
      <c r="M212" s="182"/>
      <c r="N212" s="183"/>
      <c r="O212" s="183"/>
      <c r="P212" s="184">
        <f>SUM(P213:P228)</f>
        <v>0</v>
      </c>
      <c r="Q212" s="183"/>
      <c r="R212" s="184">
        <f>SUM(R213:R228)</f>
        <v>0.78557208000000001</v>
      </c>
      <c r="S212" s="183"/>
      <c r="T212" s="185">
        <f>SUM(T213:T228)</f>
        <v>0</v>
      </c>
      <c r="AR212" s="186" t="s">
        <v>24</v>
      </c>
      <c r="AT212" s="187" t="s">
        <v>73</v>
      </c>
      <c r="AU212" s="187" t="s">
        <v>24</v>
      </c>
      <c r="AY212" s="186" t="s">
        <v>124</v>
      </c>
      <c r="BK212" s="188">
        <f>SUM(BK213:BK228)</f>
        <v>0</v>
      </c>
    </row>
    <row r="213" spans="2:65" s="1" customFormat="1" ht="31.5" customHeight="1">
      <c r="B213" s="40"/>
      <c r="C213" s="192" t="s">
        <v>362</v>
      </c>
      <c r="D213" s="192" t="s">
        <v>126</v>
      </c>
      <c r="E213" s="193" t="s">
        <v>373</v>
      </c>
      <c r="F213" s="194" t="s">
        <v>374</v>
      </c>
      <c r="G213" s="195" t="s">
        <v>162</v>
      </c>
      <c r="H213" s="196">
        <v>137</v>
      </c>
      <c r="I213" s="197"/>
      <c r="J213" s="198">
        <f>ROUND(I213*H213,2)</f>
        <v>0</v>
      </c>
      <c r="K213" s="194" t="s">
        <v>130</v>
      </c>
      <c r="L213" s="60"/>
      <c r="M213" s="199" t="s">
        <v>22</v>
      </c>
      <c r="N213" s="200" t="s">
        <v>45</v>
      </c>
      <c r="O213" s="41"/>
      <c r="P213" s="201">
        <f>O213*H213</f>
        <v>0</v>
      </c>
      <c r="Q213" s="201">
        <v>0</v>
      </c>
      <c r="R213" s="201">
        <f>Q213*H213</f>
        <v>0</v>
      </c>
      <c r="S213" s="201">
        <v>0</v>
      </c>
      <c r="T213" s="202">
        <f>S213*H213</f>
        <v>0</v>
      </c>
      <c r="AR213" s="23" t="s">
        <v>131</v>
      </c>
      <c r="AT213" s="23" t="s">
        <v>126</v>
      </c>
      <c r="AU213" s="23" t="s">
        <v>83</v>
      </c>
      <c r="AY213" s="23" t="s">
        <v>124</v>
      </c>
      <c r="BE213" s="203">
        <f>IF(N213="základní",J213,0)</f>
        <v>0</v>
      </c>
      <c r="BF213" s="203">
        <f>IF(N213="snížená",J213,0)</f>
        <v>0</v>
      </c>
      <c r="BG213" s="203">
        <f>IF(N213="zákl. přenesená",J213,0)</f>
        <v>0</v>
      </c>
      <c r="BH213" s="203">
        <f>IF(N213="sníž. přenesená",J213,0)</f>
        <v>0</v>
      </c>
      <c r="BI213" s="203">
        <f>IF(N213="nulová",J213,0)</f>
        <v>0</v>
      </c>
      <c r="BJ213" s="23" t="s">
        <v>24</v>
      </c>
      <c r="BK213" s="203">
        <f>ROUND(I213*H213,2)</f>
        <v>0</v>
      </c>
      <c r="BL213" s="23" t="s">
        <v>131</v>
      </c>
      <c r="BM213" s="23" t="s">
        <v>375</v>
      </c>
    </row>
    <row r="214" spans="2:65" s="1" customFormat="1" ht="94.5">
      <c r="B214" s="40"/>
      <c r="C214" s="62"/>
      <c r="D214" s="209" t="s">
        <v>133</v>
      </c>
      <c r="E214" s="62"/>
      <c r="F214" s="219" t="s">
        <v>376</v>
      </c>
      <c r="G214" s="62"/>
      <c r="H214" s="62"/>
      <c r="I214" s="162"/>
      <c r="J214" s="62"/>
      <c r="K214" s="62"/>
      <c r="L214" s="60"/>
      <c r="M214" s="206"/>
      <c r="N214" s="41"/>
      <c r="O214" s="41"/>
      <c r="P214" s="41"/>
      <c r="Q214" s="41"/>
      <c r="R214" s="41"/>
      <c r="S214" s="41"/>
      <c r="T214" s="77"/>
      <c r="AT214" s="23" t="s">
        <v>133</v>
      </c>
      <c r="AU214" s="23" t="s">
        <v>83</v>
      </c>
    </row>
    <row r="215" spans="2:65" s="1" customFormat="1" ht="31.5" customHeight="1">
      <c r="B215" s="40"/>
      <c r="C215" s="245" t="s">
        <v>367</v>
      </c>
      <c r="D215" s="245" t="s">
        <v>292</v>
      </c>
      <c r="E215" s="246" t="s">
        <v>378</v>
      </c>
      <c r="F215" s="247" t="s">
        <v>379</v>
      </c>
      <c r="G215" s="248" t="s">
        <v>380</v>
      </c>
      <c r="H215" s="249">
        <v>46.351999999999997</v>
      </c>
      <c r="I215" s="250"/>
      <c r="J215" s="251">
        <f>ROUND(I215*H215,2)</f>
        <v>0</v>
      </c>
      <c r="K215" s="247" t="s">
        <v>130</v>
      </c>
      <c r="L215" s="252"/>
      <c r="M215" s="253" t="s">
        <v>22</v>
      </c>
      <c r="N215" s="254" t="s">
        <v>45</v>
      </c>
      <c r="O215" s="41"/>
      <c r="P215" s="201">
        <f>O215*H215</f>
        <v>0</v>
      </c>
      <c r="Q215" s="201">
        <v>6.5399999999999998E-3</v>
      </c>
      <c r="R215" s="201">
        <f>Q215*H215</f>
        <v>0.30314207999999998</v>
      </c>
      <c r="S215" s="201">
        <v>0</v>
      </c>
      <c r="T215" s="202">
        <f>S215*H215</f>
        <v>0</v>
      </c>
      <c r="AR215" s="23" t="s">
        <v>172</v>
      </c>
      <c r="AT215" s="23" t="s">
        <v>292</v>
      </c>
      <c r="AU215" s="23" t="s">
        <v>83</v>
      </c>
      <c r="AY215" s="23" t="s">
        <v>124</v>
      </c>
      <c r="BE215" s="203">
        <f>IF(N215="základní",J215,0)</f>
        <v>0</v>
      </c>
      <c r="BF215" s="203">
        <f>IF(N215="snížená",J215,0)</f>
        <v>0</v>
      </c>
      <c r="BG215" s="203">
        <f>IF(N215="zákl. přenesená",J215,0)</f>
        <v>0</v>
      </c>
      <c r="BH215" s="203">
        <f>IF(N215="sníž. přenesená",J215,0)</f>
        <v>0</v>
      </c>
      <c r="BI215" s="203">
        <f>IF(N215="nulová",J215,0)</f>
        <v>0</v>
      </c>
      <c r="BJ215" s="23" t="s">
        <v>24</v>
      </c>
      <c r="BK215" s="203">
        <f>ROUND(I215*H215,2)</f>
        <v>0</v>
      </c>
      <c r="BL215" s="23" t="s">
        <v>131</v>
      </c>
      <c r="BM215" s="23" t="s">
        <v>381</v>
      </c>
    </row>
    <row r="216" spans="2:65" s="11" customFormat="1" ht="13.5">
      <c r="B216" s="207"/>
      <c r="C216" s="208"/>
      <c r="D216" s="209" t="s">
        <v>135</v>
      </c>
      <c r="E216" s="210" t="s">
        <v>22</v>
      </c>
      <c r="F216" s="211" t="s">
        <v>561</v>
      </c>
      <c r="G216" s="208"/>
      <c r="H216" s="212">
        <v>46.351666666666702</v>
      </c>
      <c r="I216" s="213"/>
      <c r="J216" s="208"/>
      <c r="K216" s="208"/>
      <c r="L216" s="214"/>
      <c r="M216" s="215"/>
      <c r="N216" s="216"/>
      <c r="O216" s="216"/>
      <c r="P216" s="216"/>
      <c r="Q216" s="216"/>
      <c r="R216" s="216"/>
      <c r="S216" s="216"/>
      <c r="T216" s="217"/>
      <c r="AT216" s="218" t="s">
        <v>135</v>
      </c>
      <c r="AU216" s="218" t="s">
        <v>83</v>
      </c>
      <c r="AV216" s="11" t="s">
        <v>83</v>
      </c>
      <c r="AW216" s="11" t="s">
        <v>137</v>
      </c>
      <c r="AX216" s="11" t="s">
        <v>24</v>
      </c>
      <c r="AY216" s="218" t="s">
        <v>124</v>
      </c>
    </row>
    <row r="217" spans="2:65" s="1" customFormat="1" ht="31.5" customHeight="1">
      <c r="B217" s="40"/>
      <c r="C217" s="192" t="s">
        <v>372</v>
      </c>
      <c r="D217" s="192" t="s">
        <v>126</v>
      </c>
      <c r="E217" s="193" t="s">
        <v>384</v>
      </c>
      <c r="F217" s="194" t="s">
        <v>385</v>
      </c>
      <c r="G217" s="195" t="s">
        <v>380</v>
      </c>
      <c r="H217" s="196">
        <v>25</v>
      </c>
      <c r="I217" s="197"/>
      <c r="J217" s="198">
        <f>ROUND(I217*H217,2)</f>
        <v>0</v>
      </c>
      <c r="K217" s="194" t="s">
        <v>130</v>
      </c>
      <c r="L217" s="60"/>
      <c r="M217" s="199" t="s">
        <v>22</v>
      </c>
      <c r="N217" s="200" t="s">
        <v>45</v>
      </c>
      <c r="O217" s="41"/>
      <c r="P217" s="201">
        <f>O217*H217</f>
        <v>0</v>
      </c>
      <c r="Q217" s="201">
        <v>0</v>
      </c>
      <c r="R217" s="201">
        <f>Q217*H217</f>
        <v>0</v>
      </c>
      <c r="S217" s="201">
        <v>0</v>
      </c>
      <c r="T217" s="202">
        <f>S217*H217</f>
        <v>0</v>
      </c>
      <c r="AR217" s="23" t="s">
        <v>131</v>
      </c>
      <c r="AT217" s="23" t="s">
        <v>126</v>
      </c>
      <c r="AU217" s="23" t="s">
        <v>83</v>
      </c>
      <c r="AY217" s="23" t="s">
        <v>124</v>
      </c>
      <c r="BE217" s="203">
        <f>IF(N217="základní",J217,0)</f>
        <v>0</v>
      </c>
      <c r="BF217" s="203">
        <f>IF(N217="snížená",J217,0)</f>
        <v>0</v>
      </c>
      <c r="BG217" s="203">
        <f>IF(N217="zákl. přenesená",J217,0)</f>
        <v>0</v>
      </c>
      <c r="BH217" s="203">
        <f>IF(N217="sníž. přenesená",J217,0)</f>
        <v>0</v>
      </c>
      <c r="BI217" s="203">
        <f>IF(N217="nulová",J217,0)</f>
        <v>0</v>
      </c>
      <c r="BJ217" s="23" t="s">
        <v>24</v>
      </c>
      <c r="BK217" s="203">
        <f>ROUND(I217*H217,2)</f>
        <v>0</v>
      </c>
      <c r="BL217" s="23" t="s">
        <v>131</v>
      </c>
      <c r="BM217" s="23" t="s">
        <v>386</v>
      </c>
    </row>
    <row r="218" spans="2:65" s="1" customFormat="1" ht="27">
      <c r="B218" s="40"/>
      <c r="C218" s="62"/>
      <c r="D218" s="209" t="s">
        <v>133</v>
      </c>
      <c r="E218" s="62"/>
      <c r="F218" s="219" t="s">
        <v>387</v>
      </c>
      <c r="G218" s="62"/>
      <c r="H218" s="62"/>
      <c r="I218" s="162"/>
      <c r="J218" s="62"/>
      <c r="K218" s="62"/>
      <c r="L218" s="60"/>
      <c r="M218" s="206"/>
      <c r="N218" s="41"/>
      <c r="O218" s="41"/>
      <c r="P218" s="41"/>
      <c r="Q218" s="41"/>
      <c r="R218" s="41"/>
      <c r="S218" s="41"/>
      <c r="T218" s="77"/>
      <c r="AT218" s="23" t="s">
        <v>133</v>
      </c>
      <c r="AU218" s="23" t="s">
        <v>83</v>
      </c>
    </row>
    <row r="219" spans="2:65" s="1" customFormat="1" ht="31.5" customHeight="1">
      <c r="B219" s="40"/>
      <c r="C219" s="245" t="s">
        <v>377</v>
      </c>
      <c r="D219" s="245" t="s">
        <v>292</v>
      </c>
      <c r="E219" s="246" t="s">
        <v>389</v>
      </c>
      <c r="F219" s="247" t="s">
        <v>390</v>
      </c>
      <c r="G219" s="248" t="s">
        <v>380</v>
      </c>
      <c r="H219" s="249">
        <v>25</v>
      </c>
      <c r="I219" s="250"/>
      <c r="J219" s="251">
        <f t="shared" ref="J219:J224" si="0">ROUND(I219*H219,2)</f>
        <v>0</v>
      </c>
      <c r="K219" s="247" t="s">
        <v>130</v>
      </c>
      <c r="L219" s="252"/>
      <c r="M219" s="253" t="s">
        <v>22</v>
      </c>
      <c r="N219" s="254" t="s">
        <v>45</v>
      </c>
      <c r="O219" s="41"/>
      <c r="P219" s="201">
        <f t="shared" ref="P219:P224" si="1">O219*H219</f>
        <v>0</v>
      </c>
      <c r="Q219" s="201">
        <v>6.2E-4</v>
      </c>
      <c r="R219" s="201">
        <f t="shared" ref="R219:R224" si="2">Q219*H219</f>
        <v>1.55E-2</v>
      </c>
      <c r="S219" s="201">
        <v>0</v>
      </c>
      <c r="T219" s="202">
        <f t="shared" ref="T219:T224" si="3">S219*H219</f>
        <v>0</v>
      </c>
      <c r="AR219" s="23" t="s">
        <v>172</v>
      </c>
      <c r="AT219" s="23" t="s">
        <v>292</v>
      </c>
      <c r="AU219" s="23" t="s">
        <v>83</v>
      </c>
      <c r="AY219" s="23" t="s">
        <v>124</v>
      </c>
      <c r="BE219" s="203">
        <f t="shared" ref="BE219:BE224" si="4">IF(N219="základní",J219,0)</f>
        <v>0</v>
      </c>
      <c r="BF219" s="203">
        <f t="shared" ref="BF219:BF224" si="5">IF(N219="snížená",J219,0)</f>
        <v>0</v>
      </c>
      <c r="BG219" s="203">
        <f t="shared" ref="BG219:BG224" si="6">IF(N219="zákl. přenesená",J219,0)</f>
        <v>0</v>
      </c>
      <c r="BH219" s="203">
        <f t="shared" ref="BH219:BH224" si="7">IF(N219="sníž. přenesená",J219,0)</f>
        <v>0</v>
      </c>
      <c r="BI219" s="203">
        <f t="shared" ref="BI219:BI224" si="8">IF(N219="nulová",J219,0)</f>
        <v>0</v>
      </c>
      <c r="BJ219" s="23" t="s">
        <v>24</v>
      </c>
      <c r="BK219" s="203">
        <f t="shared" ref="BK219:BK224" si="9">ROUND(I219*H219,2)</f>
        <v>0</v>
      </c>
      <c r="BL219" s="23" t="s">
        <v>131</v>
      </c>
      <c r="BM219" s="23" t="s">
        <v>391</v>
      </c>
    </row>
    <row r="220" spans="2:65" s="1" customFormat="1" ht="22.5" customHeight="1">
      <c r="B220" s="40"/>
      <c r="C220" s="245" t="s">
        <v>383</v>
      </c>
      <c r="D220" s="245" t="s">
        <v>292</v>
      </c>
      <c r="E220" s="246" t="s">
        <v>393</v>
      </c>
      <c r="F220" s="247" t="s">
        <v>394</v>
      </c>
      <c r="G220" s="248" t="s">
        <v>380</v>
      </c>
      <c r="H220" s="249">
        <v>25</v>
      </c>
      <c r="I220" s="250"/>
      <c r="J220" s="251">
        <f t="shared" si="0"/>
        <v>0</v>
      </c>
      <c r="K220" s="247" t="s">
        <v>22</v>
      </c>
      <c r="L220" s="252"/>
      <c r="M220" s="253" t="s">
        <v>22</v>
      </c>
      <c r="N220" s="254" t="s">
        <v>45</v>
      </c>
      <c r="O220" s="41"/>
      <c r="P220" s="201">
        <f t="shared" si="1"/>
        <v>0</v>
      </c>
      <c r="Q220" s="201">
        <v>1.4999999999999999E-4</v>
      </c>
      <c r="R220" s="201">
        <f t="shared" si="2"/>
        <v>3.7499999999999999E-3</v>
      </c>
      <c r="S220" s="201">
        <v>0</v>
      </c>
      <c r="T220" s="202">
        <f t="shared" si="3"/>
        <v>0</v>
      </c>
      <c r="AR220" s="23" t="s">
        <v>172</v>
      </c>
      <c r="AT220" s="23" t="s">
        <v>292</v>
      </c>
      <c r="AU220" s="23" t="s">
        <v>83</v>
      </c>
      <c r="AY220" s="23" t="s">
        <v>124</v>
      </c>
      <c r="BE220" s="203">
        <f t="shared" si="4"/>
        <v>0</v>
      </c>
      <c r="BF220" s="203">
        <f t="shared" si="5"/>
        <v>0</v>
      </c>
      <c r="BG220" s="203">
        <f t="shared" si="6"/>
        <v>0</v>
      </c>
      <c r="BH220" s="203">
        <f t="shared" si="7"/>
        <v>0</v>
      </c>
      <c r="BI220" s="203">
        <f t="shared" si="8"/>
        <v>0</v>
      </c>
      <c r="BJ220" s="23" t="s">
        <v>24</v>
      </c>
      <c r="BK220" s="203">
        <f t="shared" si="9"/>
        <v>0</v>
      </c>
      <c r="BL220" s="23" t="s">
        <v>131</v>
      </c>
      <c r="BM220" s="23" t="s">
        <v>395</v>
      </c>
    </row>
    <row r="221" spans="2:65" s="1" customFormat="1" ht="22.5" customHeight="1">
      <c r="B221" s="40"/>
      <c r="C221" s="192" t="s">
        <v>388</v>
      </c>
      <c r="D221" s="192" t="s">
        <v>126</v>
      </c>
      <c r="E221" s="193" t="s">
        <v>397</v>
      </c>
      <c r="F221" s="194" t="s">
        <v>398</v>
      </c>
      <c r="G221" s="195" t="s">
        <v>162</v>
      </c>
      <c r="H221" s="196">
        <v>137</v>
      </c>
      <c r="I221" s="197"/>
      <c r="J221" s="198">
        <f t="shared" si="0"/>
        <v>0</v>
      </c>
      <c r="K221" s="194" t="s">
        <v>22</v>
      </c>
      <c r="L221" s="60"/>
      <c r="M221" s="199" t="s">
        <v>22</v>
      </c>
      <c r="N221" s="200" t="s">
        <v>45</v>
      </c>
      <c r="O221" s="41"/>
      <c r="P221" s="201">
        <f t="shared" si="1"/>
        <v>0</v>
      </c>
      <c r="Q221" s="201">
        <v>0</v>
      </c>
      <c r="R221" s="201">
        <f t="shared" si="2"/>
        <v>0</v>
      </c>
      <c r="S221" s="201">
        <v>0</v>
      </c>
      <c r="T221" s="202">
        <f t="shared" si="3"/>
        <v>0</v>
      </c>
      <c r="AR221" s="23" t="s">
        <v>131</v>
      </c>
      <c r="AT221" s="23" t="s">
        <v>126</v>
      </c>
      <c r="AU221" s="23" t="s">
        <v>83</v>
      </c>
      <c r="AY221" s="23" t="s">
        <v>124</v>
      </c>
      <c r="BE221" s="203">
        <f t="shared" si="4"/>
        <v>0</v>
      </c>
      <c r="BF221" s="203">
        <f t="shared" si="5"/>
        <v>0</v>
      </c>
      <c r="BG221" s="203">
        <f t="shared" si="6"/>
        <v>0</v>
      </c>
      <c r="BH221" s="203">
        <f t="shared" si="7"/>
        <v>0</v>
      </c>
      <c r="BI221" s="203">
        <f t="shared" si="8"/>
        <v>0</v>
      </c>
      <c r="BJ221" s="23" t="s">
        <v>24</v>
      </c>
      <c r="BK221" s="203">
        <f t="shared" si="9"/>
        <v>0</v>
      </c>
      <c r="BL221" s="23" t="s">
        <v>131</v>
      </c>
      <c r="BM221" s="23" t="s">
        <v>399</v>
      </c>
    </row>
    <row r="222" spans="2:65" s="1" customFormat="1" ht="22.5" customHeight="1">
      <c r="B222" s="40"/>
      <c r="C222" s="192" t="s">
        <v>392</v>
      </c>
      <c r="D222" s="192" t="s">
        <v>126</v>
      </c>
      <c r="E222" s="193" t="s">
        <v>402</v>
      </c>
      <c r="F222" s="194" t="s">
        <v>403</v>
      </c>
      <c r="G222" s="195" t="s">
        <v>162</v>
      </c>
      <c r="H222" s="196">
        <v>137</v>
      </c>
      <c r="I222" s="197"/>
      <c r="J222" s="198">
        <f t="shared" si="0"/>
        <v>0</v>
      </c>
      <c r="K222" s="194" t="s">
        <v>22</v>
      </c>
      <c r="L222" s="60"/>
      <c r="M222" s="199" t="s">
        <v>22</v>
      </c>
      <c r="N222" s="200" t="s">
        <v>45</v>
      </c>
      <c r="O222" s="41"/>
      <c r="P222" s="201">
        <f t="shared" si="1"/>
        <v>0</v>
      </c>
      <c r="Q222" s="201">
        <v>0</v>
      </c>
      <c r="R222" s="201">
        <f t="shared" si="2"/>
        <v>0</v>
      </c>
      <c r="S222" s="201">
        <v>0</v>
      </c>
      <c r="T222" s="202">
        <f t="shared" si="3"/>
        <v>0</v>
      </c>
      <c r="AR222" s="23" t="s">
        <v>131</v>
      </c>
      <c r="AT222" s="23" t="s">
        <v>126</v>
      </c>
      <c r="AU222" s="23" t="s">
        <v>83</v>
      </c>
      <c r="AY222" s="23" t="s">
        <v>124</v>
      </c>
      <c r="BE222" s="203">
        <f t="shared" si="4"/>
        <v>0</v>
      </c>
      <c r="BF222" s="203">
        <f t="shared" si="5"/>
        <v>0</v>
      </c>
      <c r="BG222" s="203">
        <f t="shared" si="6"/>
        <v>0</v>
      </c>
      <c r="BH222" s="203">
        <f t="shared" si="7"/>
        <v>0</v>
      </c>
      <c r="BI222" s="203">
        <f t="shared" si="8"/>
        <v>0</v>
      </c>
      <c r="BJ222" s="23" t="s">
        <v>24</v>
      </c>
      <c r="BK222" s="203">
        <f t="shared" si="9"/>
        <v>0</v>
      </c>
      <c r="BL222" s="23" t="s">
        <v>131</v>
      </c>
      <c r="BM222" s="23" t="s">
        <v>404</v>
      </c>
    </row>
    <row r="223" spans="2:65" s="1" customFormat="1" ht="31.5" customHeight="1">
      <c r="B223" s="40"/>
      <c r="C223" s="192" t="s">
        <v>396</v>
      </c>
      <c r="D223" s="192" t="s">
        <v>126</v>
      </c>
      <c r="E223" s="193" t="s">
        <v>442</v>
      </c>
      <c r="F223" s="194" t="s">
        <v>443</v>
      </c>
      <c r="G223" s="195" t="s">
        <v>380</v>
      </c>
      <c r="H223" s="196">
        <v>28</v>
      </c>
      <c r="I223" s="197"/>
      <c r="J223" s="198">
        <f t="shared" si="0"/>
        <v>0</v>
      </c>
      <c r="K223" s="194" t="s">
        <v>130</v>
      </c>
      <c r="L223" s="60"/>
      <c r="M223" s="199" t="s">
        <v>22</v>
      </c>
      <c r="N223" s="200" t="s">
        <v>45</v>
      </c>
      <c r="O223" s="41"/>
      <c r="P223" s="201">
        <f t="shared" si="1"/>
        <v>0</v>
      </c>
      <c r="Q223" s="201">
        <v>1E-4</v>
      </c>
      <c r="R223" s="201">
        <f t="shared" si="2"/>
        <v>2.8E-3</v>
      </c>
      <c r="S223" s="201">
        <v>0</v>
      </c>
      <c r="T223" s="202">
        <f t="shared" si="3"/>
        <v>0</v>
      </c>
      <c r="AR223" s="23" t="s">
        <v>131</v>
      </c>
      <c r="AT223" s="23" t="s">
        <v>126</v>
      </c>
      <c r="AU223" s="23" t="s">
        <v>83</v>
      </c>
      <c r="AY223" s="23" t="s">
        <v>124</v>
      </c>
      <c r="BE223" s="203">
        <f t="shared" si="4"/>
        <v>0</v>
      </c>
      <c r="BF223" s="203">
        <f t="shared" si="5"/>
        <v>0</v>
      </c>
      <c r="BG223" s="203">
        <f t="shared" si="6"/>
        <v>0</v>
      </c>
      <c r="BH223" s="203">
        <f t="shared" si="7"/>
        <v>0</v>
      </c>
      <c r="BI223" s="203">
        <f t="shared" si="8"/>
        <v>0</v>
      </c>
      <c r="BJ223" s="23" t="s">
        <v>24</v>
      </c>
      <c r="BK223" s="203">
        <f t="shared" si="9"/>
        <v>0</v>
      </c>
      <c r="BL223" s="23" t="s">
        <v>131</v>
      </c>
      <c r="BM223" s="23" t="s">
        <v>444</v>
      </c>
    </row>
    <row r="224" spans="2:65" s="1" customFormat="1" ht="22.5" customHeight="1">
      <c r="B224" s="40"/>
      <c r="C224" s="192" t="s">
        <v>401</v>
      </c>
      <c r="D224" s="192" t="s">
        <v>126</v>
      </c>
      <c r="E224" s="193" t="s">
        <v>451</v>
      </c>
      <c r="F224" s="194" t="s">
        <v>452</v>
      </c>
      <c r="G224" s="195" t="s">
        <v>380</v>
      </c>
      <c r="H224" s="196">
        <v>2</v>
      </c>
      <c r="I224" s="197"/>
      <c r="J224" s="198">
        <f t="shared" si="0"/>
        <v>0</v>
      </c>
      <c r="K224" s="194" t="s">
        <v>130</v>
      </c>
      <c r="L224" s="60"/>
      <c r="M224" s="199" t="s">
        <v>22</v>
      </c>
      <c r="N224" s="200" t="s">
        <v>45</v>
      </c>
      <c r="O224" s="41"/>
      <c r="P224" s="201">
        <f t="shared" si="1"/>
        <v>0</v>
      </c>
      <c r="Q224" s="201">
        <v>1.01E-3</v>
      </c>
      <c r="R224" s="201">
        <f t="shared" si="2"/>
        <v>2.0200000000000001E-3</v>
      </c>
      <c r="S224" s="201">
        <v>0</v>
      </c>
      <c r="T224" s="202">
        <f t="shared" si="3"/>
        <v>0</v>
      </c>
      <c r="AR224" s="23" t="s">
        <v>131</v>
      </c>
      <c r="AT224" s="23" t="s">
        <v>126</v>
      </c>
      <c r="AU224" s="23" t="s">
        <v>83</v>
      </c>
      <c r="AY224" s="23" t="s">
        <v>124</v>
      </c>
      <c r="BE224" s="203">
        <f t="shared" si="4"/>
        <v>0</v>
      </c>
      <c r="BF224" s="203">
        <f t="shared" si="5"/>
        <v>0</v>
      </c>
      <c r="BG224" s="203">
        <f t="shared" si="6"/>
        <v>0</v>
      </c>
      <c r="BH224" s="203">
        <f t="shared" si="7"/>
        <v>0</v>
      </c>
      <c r="BI224" s="203">
        <f t="shared" si="8"/>
        <v>0</v>
      </c>
      <c r="BJ224" s="23" t="s">
        <v>24</v>
      </c>
      <c r="BK224" s="203">
        <f t="shared" si="9"/>
        <v>0</v>
      </c>
      <c r="BL224" s="23" t="s">
        <v>131</v>
      </c>
      <c r="BM224" s="23" t="s">
        <v>453</v>
      </c>
    </row>
    <row r="225" spans="2:65" s="1" customFormat="1" ht="27">
      <c r="B225" s="40"/>
      <c r="C225" s="62"/>
      <c r="D225" s="209" t="s">
        <v>133</v>
      </c>
      <c r="E225" s="62"/>
      <c r="F225" s="219" t="s">
        <v>449</v>
      </c>
      <c r="G225" s="62"/>
      <c r="H225" s="62"/>
      <c r="I225" s="162"/>
      <c r="J225" s="62"/>
      <c r="K225" s="62"/>
      <c r="L225" s="60"/>
      <c r="M225" s="206"/>
      <c r="N225" s="41"/>
      <c r="O225" s="41"/>
      <c r="P225" s="41"/>
      <c r="Q225" s="41"/>
      <c r="R225" s="41"/>
      <c r="S225" s="41"/>
      <c r="T225" s="77"/>
      <c r="AT225" s="23" t="s">
        <v>133</v>
      </c>
      <c r="AU225" s="23" t="s">
        <v>83</v>
      </c>
    </row>
    <row r="226" spans="2:65" s="1" customFormat="1" ht="22.5" customHeight="1">
      <c r="B226" s="40"/>
      <c r="C226" s="192" t="s">
        <v>405</v>
      </c>
      <c r="D226" s="192" t="s">
        <v>126</v>
      </c>
      <c r="E226" s="193" t="s">
        <v>464</v>
      </c>
      <c r="F226" s="194" t="s">
        <v>465</v>
      </c>
      <c r="G226" s="195" t="s">
        <v>162</v>
      </c>
      <c r="H226" s="196">
        <v>7</v>
      </c>
      <c r="I226" s="197"/>
      <c r="J226" s="198">
        <f>ROUND(I226*H226,2)</f>
        <v>0</v>
      </c>
      <c r="K226" s="194" t="s">
        <v>130</v>
      </c>
      <c r="L226" s="60"/>
      <c r="M226" s="199" t="s">
        <v>22</v>
      </c>
      <c r="N226" s="200" t="s">
        <v>45</v>
      </c>
      <c r="O226" s="41"/>
      <c r="P226" s="201">
        <f>O226*H226</f>
        <v>0</v>
      </c>
      <c r="Q226" s="201">
        <v>5.8E-4</v>
      </c>
      <c r="R226" s="201">
        <f>Q226*H226</f>
        <v>4.0600000000000002E-3</v>
      </c>
      <c r="S226" s="201">
        <v>0</v>
      </c>
      <c r="T226" s="202">
        <f>S226*H226</f>
        <v>0</v>
      </c>
      <c r="AR226" s="23" t="s">
        <v>131</v>
      </c>
      <c r="AT226" s="23" t="s">
        <v>126</v>
      </c>
      <c r="AU226" s="23" t="s">
        <v>83</v>
      </c>
      <c r="AY226" s="23" t="s">
        <v>124</v>
      </c>
      <c r="BE226" s="203">
        <f>IF(N226="základní",J226,0)</f>
        <v>0</v>
      </c>
      <c r="BF226" s="203">
        <f>IF(N226="snížená",J226,0)</f>
        <v>0</v>
      </c>
      <c r="BG226" s="203">
        <f>IF(N226="zákl. přenesená",J226,0)</f>
        <v>0</v>
      </c>
      <c r="BH226" s="203">
        <f>IF(N226="sníž. přenesená",J226,0)</f>
        <v>0</v>
      </c>
      <c r="BI226" s="203">
        <f>IF(N226="nulová",J226,0)</f>
        <v>0</v>
      </c>
      <c r="BJ226" s="23" t="s">
        <v>24</v>
      </c>
      <c r="BK226" s="203">
        <f>ROUND(I226*H226,2)</f>
        <v>0</v>
      </c>
      <c r="BL226" s="23" t="s">
        <v>131</v>
      </c>
      <c r="BM226" s="23" t="s">
        <v>466</v>
      </c>
    </row>
    <row r="227" spans="2:65" s="1" customFormat="1" ht="44.25" customHeight="1">
      <c r="B227" s="40"/>
      <c r="C227" s="245" t="s">
        <v>410</v>
      </c>
      <c r="D227" s="245" t="s">
        <v>292</v>
      </c>
      <c r="E227" s="246" t="s">
        <v>468</v>
      </c>
      <c r="F227" s="247" t="s">
        <v>469</v>
      </c>
      <c r="G227" s="248" t="s">
        <v>162</v>
      </c>
      <c r="H227" s="249">
        <v>7</v>
      </c>
      <c r="I227" s="250"/>
      <c r="J227" s="251">
        <f>ROUND(I227*H227,2)</f>
        <v>0</v>
      </c>
      <c r="K227" s="247" t="s">
        <v>22</v>
      </c>
      <c r="L227" s="252"/>
      <c r="M227" s="253" t="s">
        <v>22</v>
      </c>
      <c r="N227" s="254" t="s">
        <v>45</v>
      </c>
      <c r="O227" s="41"/>
      <c r="P227" s="201">
        <f>O227*H227</f>
        <v>0</v>
      </c>
      <c r="Q227" s="201">
        <v>6.4899999999999999E-2</v>
      </c>
      <c r="R227" s="201">
        <f>Q227*H227</f>
        <v>0.45429999999999998</v>
      </c>
      <c r="S227" s="201">
        <v>0</v>
      </c>
      <c r="T227" s="202">
        <f>S227*H227</f>
        <v>0</v>
      </c>
      <c r="AR227" s="23" t="s">
        <v>172</v>
      </c>
      <c r="AT227" s="23" t="s">
        <v>292</v>
      </c>
      <c r="AU227" s="23" t="s">
        <v>83</v>
      </c>
      <c r="AY227" s="23" t="s">
        <v>124</v>
      </c>
      <c r="BE227" s="203">
        <f>IF(N227="základní",J227,0)</f>
        <v>0</v>
      </c>
      <c r="BF227" s="203">
        <f>IF(N227="snížená",J227,0)</f>
        <v>0</v>
      </c>
      <c r="BG227" s="203">
        <f>IF(N227="zákl. přenesená",J227,0)</f>
        <v>0</v>
      </c>
      <c r="BH227" s="203">
        <f>IF(N227="sníž. přenesená",J227,0)</f>
        <v>0</v>
      </c>
      <c r="BI227" s="203">
        <f>IF(N227="nulová",J227,0)</f>
        <v>0</v>
      </c>
      <c r="BJ227" s="23" t="s">
        <v>24</v>
      </c>
      <c r="BK227" s="203">
        <f>ROUND(I227*H227,2)</f>
        <v>0</v>
      </c>
      <c r="BL227" s="23" t="s">
        <v>131</v>
      </c>
      <c r="BM227" s="23" t="s">
        <v>470</v>
      </c>
    </row>
    <row r="228" spans="2:65" s="1" customFormat="1" ht="27">
      <c r="B228" s="40"/>
      <c r="C228" s="62"/>
      <c r="D228" s="204" t="s">
        <v>439</v>
      </c>
      <c r="E228" s="62"/>
      <c r="F228" s="205" t="s">
        <v>471</v>
      </c>
      <c r="G228" s="62"/>
      <c r="H228" s="62"/>
      <c r="I228" s="162"/>
      <c r="J228" s="62"/>
      <c r="K228" s="62"/>
      <c r="L228" s="60"/>
      <c r="M228" s="206"/>
      <c r="N228" s="41"/>
      <c r="O228" s="41"/>
      <c r="P228" s="41"/>
      <c r="Q228" s="41"/>
      <c r="R228" s="41"/>
      <c r="S228" s="41"/>
      <c r="T228" s="77"/>
      <c r="AT228" s="23" t="s">
        <v>439</v>
      </c>
      <c r="AU228" s="23" t="s">
        <v>83</v>
      </c>
    </row>
    <row r="229" spans="2:65" s="10" customFormat="1" ht="29.85" customHeight="1">
      <c r="B229" s="175"/>
      <c r="C229" s="176"/>
      <c r="D229" s="189" t="s">
        <v>73</v>
      </c>
      <c r="E229" s="190" t="s">
        <v>181</v>
      </c>
      <c r="F229" s="190" t="s">
        <v>472</v>
      </c>
      <c r="G229" s="176"/>
      <c r="H229" s="176"/>
      <c r="I229" s="179"/>
      <c r="J229" s="191">
        <f>BK229</f>
        <v>0</v>
      </c>
      <c r="K229" s="176"/>
      <c r="L229" s="181"/>
      <c r="M229" s="182"/>
      <c r="N229" s="183"/>
      <c r="O229" s="183"/>
      <c r="P229" s="184">
        <f>SUM(P230:P232)</f>
        <v>0</v>
      </c>
      <c r="Q229" s="183"/>
      <c r="R229" s="184">
        <f>SUM(R230:R232)</f>
        <v>0</v>
      </c>
      <c r="S229" s="183"/>
      <c r="T229" s="185">
        <f>SUM(T230:T232)</f>
        <v>0</v>
      </c>
      <c r="AR229" s="186" t="s">
        <v>24</v>
      </c>
      <c r="AT229" s="187" t="s">
        <v>73</v>
      </c>
      <c r="AU229" s="187" t="s">
        <v>24</v>
      </c>
      <c r="AY229" s="186" t="s">
        <v>124</v>
      </c>
      <c r="BK229" s="188">
        <f>SUM(BK230:BK232)</f>
        <v>0</v>
      </c>
    </row>
    <row r="230" spans="2:65" s="1" customFormat="1" ht="22.5" customHeight="1">
      <c r="B230" s="40"/>
      <c r="C230" s="192" t="s">
        <v>414</v>
      </c>
      <c r="D230" s="192" t="s">
        <v>126</v>
      </c>
      <c r="E230" s="193" t="s">
        <v>474</v>
      </c>
      <c r="F230" s="194" t="s">
        <v>475</v>
      </c>
      <c r="G230" s="195" t="s">
        <v>162</v>
      </c>
      <c r="H230" s="196">
        <v>520</v>
      </c>
      <c r="I230" s="197"/>
      <c r="J230" s="198">
        <f>ROUND(I230*H230,2)</f>
        <v>0</v>
      </c>
      <c r="K230" s="194" t="s">
        <v>130</v>
      </c>
      <c r="L230" s="60"/>
      <c r="M230" s="199" t="s">
        <v>22</v>
      </c>
      <c r="N230" s="200" t="s">
        <v>45</v>
      </c>
      <c r="O230" s="41"/>
      <c r="P230" s="201">
        <f>O230*H230</f>
        <v>0</v>
      </c>
      <c r="Q230" s="201">
        <v>0</v>
      </c>
      <c r="R230" s="201">
        <f>Q230*H230</f>
        <v>0</v>
      </c>
      <c r="S230" s="201">
        <v>0</v>
      </c>
      <c r="T230" s="202">
        <f>S230*H230</f>
        <v>0</v>
      </c>
      <c r="AR230" s="23" t="s">
        <v>131</v>
      </c>
      <c r="AT230" s="23" t="s">
        <v>126</v>
      </c>
      <c r="AU230" s="23" t="s">
        <v>83</v>
      </c>
      <c r="AY230" s="23" t="s">
        <v>124</v>
      </c>
      <c r="BE230" s="203">
        <f>IF(N230="základní",J230,0)</f>
        <v>0</v>
      </c>
      <c r="BF230" s="203">
        <f>IF(N230="snížená",J230,0)</f>
        <v>0</v>
      </c>
      <c r="BG230" s="203">
        <f>IF(N230="zákl. přenesená",J230,0)</f>
        <v>0</v>
      </c>
      <c r="BH230" s="203">
        <f>IF(N230="sníž. přenesená",J230,0)</f>
        <v>0</v>
      </c>
      <c r="BI230" s="203">
        <f>IF(N230="nulová",J230,0)</f>
        <v>0</v>
      </c>
      <c r="BJ230" s="23" t="s">
        <v>24</v>
      </c>
      <c r="BK230" s="203">
        <f>ROUND(I230*H230,2)</f>
        <v>0</v>
      </c>
      <c r="BL230" s="23" t="s">
        <v>131</v>
      </c>
      <c r="BM230" s="23" t="s">
        <v>476</v>
      </c>
    </row>
    <row r="231" spans="2:65" s="1" customFormat="1" ht="27">
      <c r="B231" s="40"/>
      <c r="C231" s="62"/>
      <c r="D231" s="204" t="s">
        <v>133</v>
      </c>
      <c r="E231" s="62"/>
      <c r="F231" s="205" t="s">
        <v>477</v>
      </c>
      <c r="G231" s="62"/>
      <c r="H231" s="62"/>
      <c r="I231" s="162"/>
      <c r="J231" s="62"/>
      <c r="K231" s="62"/>
      <c r="L231" s="60"/>
      <c r="M231" s="206"/>
      <c r="N231" s="41"/>
      <c r="O231" s="41"/>
      <c r="P231" s="41"/>
      <c r="Q231" s="41"/>
      <c r="R231" s="41"/>
      <c r="S231" s="41"/>
      <c r="T231" s="77"/>
      <c r="AT231" s="23" t="s">
        <v>133</v>
      </c>
      <c r="AU231" s="23" t="s">
        <v>83</v>
      </c>
    </row>
    <row r="232" spans="2:65" s="11" customFormat="1" ht="13.5">
      <c r="B232" s="207"/>
      <c r="C232" s="208"/>
      <c r="D232" s="204" t="s">
        <v>135</v>
      </c>
      <c r="E232" s="231" t="s">
        <v>22</v>
      </c>
      <c r="F232" s="232" t="s">
        <v>562</v>
      </c>
      <c r="G232" s="208"/>
      <c r="H232" s="233">
        <v>520</v>
      </c>
      <c r="I232" s="213"/>
      <c r="J232" s="208"/>
      <c r="K232" s="208"/>
      <c r="L232" s="214"/>
      <c r="M232" s="215"/>
      <c r="N232" s="216"/>
      <c r="O232" s="216"/>
      <c r="P232" s="216"/>
      <c r="Q232" s="216"/>
      <c r="R232" s="216"/>
      <c r="S232" s="216"/>
      <c r="T232" s="217"/>
      <c r="AT232" s="218" t="s">
        <v>135</v>
      </c>
      <c r="AU232" s="218" t="s">
        <v>83</v>
      </c>
      <c r="AV232" s="11" t="s">
        <v>83</v>
      </c>
      <c r="AW232" s="11" t="s">
        <v>137</v>
      </c>
      <c r="AX232" s="11" t="s">
        <v>24</v>
      </c>
      <c r="AY232" s="218" t="s">
        <v>124</v>
      </c>
    </row>
    <row r="233" spans="2:65" s="10" customFormat="1" ht="29.85" customHeight="1">
      <c r="B233" s="175"/>
      <c r="C233" s="176"/>
      <c r="D233" s="189" t="s">
        <v>73</v>
      </c>
      <c r="E233" s="190" t="s">
        <v>479</v>
      </c>
      <c r="F233" s="190" t="s">
        <v>480</v>
      </c>
      <c r="G233" s="176"/>
      <c r="H233" s="176"/>
      <c r="I233" s="179"/>
      <c r="J233" s="191">
        <f>BK233</f>
        <v>0</v>
      </c>
      <c r="K233" s="176"/>
      <c r="L233" s="181"/>
      <c r="M233" s="182"/>
      <c r="N233" s="183"/>
      <c r="O233" s="183"/>
      <c r="P233" s="184">
        <f>SUM(P234:P244)</f>
        <v>0</v>
      </c>
      <c r="Q233" s="183"/>
      <c r="R233" s="184">
        <f>SUM(R234:R244)</f>
        <v>0</v>
      </c>
      <c r="S233" s="183"/>
      <c r="T233" s="185">
        <f>SUM(T234:T244)</f>
        <v>0</v>
      </c>
      <c r="AR233" s="186" t="s">
        <v>24</v>
      </c>
      <c r="AT233" s="187" t="s">
        <v>73</v>
      </c>
      <c r="AU233" s="187" t="s">
        <v>24</v>
      </c>
      <c r="AY233" s="186" t="s">
        <v>124</v>
      </c>
      <c r="BK233" s="188">
        <f>SUM(BK234:BK244)</f>
        <v>0</v>
      </c>
    </row>
    <row r="234" spans="2:65" s="1" customFormat="1" ht="31.5" customHeight="1">
      <c r="B234" s="40"/>
      <c r="C234" s="192" t="s">
        <v>419</v>
      </c>
      <c r="D234" s="192" t="s">
        <v>126</v>
      </c>
      <c r="E234" s="193" t="s">
        <v>482</v>
      </c>
      <c r="F234" s="194" t="s">
        <v>483</v>
      </c>
      <c r="G234" s="195" t="s">
        <v>273</v>
      </c>
      <c r="H234" s="196">
        <v>146.30199999999999</v>
      </c>
      <c r="I234" s="197"/>
      <c r="J234" s="198">
        <f>ROUND(I234*H234,2)</f>
        <v>0</v>
      </c>
      <c r="K234" s="194" t="s">
        <v>130</v>
      </c>
      <c r="L234" s="60"/>
      <c r="M234" s="199" t="s">
        <v>22</v>
      </c>
      <c r="N234" s="200" t="s">
        <v>45</v>
      </c>
      <c r="O234" s="41"/>
      <c r="P234" s="201">
        <f>O234*H234</f>
        <v>0</v>
      </c>
      <c r="Q234" s="201">
        <v>0</v>
      </c>
      <c r="R234" s="201">
        <f>Q234*H234</f>
        <v>0</v>
      </c>
      <c r="S234" s="201">
        <v>0</v>
      </c>
      <c r="T234" s="202">
        <f>S234*H234</f>
        <v>0</v>
      </c>
      <c r="AR234" s="23" t="s">
        <v>131</v>
      </c>
      <c r="AT234" s="23" t="s">
        <v>126</v>
      </c>
      <c r="AU234" s="23" t="s">
        <v>83</v>
      </c>
      <c r="AY234" s="23" t="s">
        <v>124</v>
      </c>
      <c r="BE234" s="203">
        <f>IF(N234="základní",J234,0)</f>
        <v>0</v>
      </c>
      <c r="BF234" s="203">
        <f>IF(N234="snížená",J234,0)</f>
        <v>0</v>
      </c>
      <c r="BG234" s="203">
        <f>IF(N234="zákl. přenesená",J234,0)</f>
        <v>0</v>
      </c>
      <c r="BH234" s="203">
        <f>IF(N234="sníž. přenesená",J234,0)</f>
        <v>0</v>
      </c>
      <c r="BI234" s="203">
        <f>IF(N234="nulová",J234,0)</f>
        <v>0</v>
      </c>
      <c r="BJ234" s="23" t="s">
        <v>24</v>
      </c>
      <c r="BK234" s="203">
        <f>ROUND(I234*H234,2)</f>
        <v>0</v>
      </c>
      <c r="BL234" s="23" t="s">
        <v>131</v>
      </c>
      <c r="BM234" s="23" t="s">
        <v>484</v>
      </c>
    </row>
    <row r="235" spans="2:65" s="1" customFormat="1" ht="67.5">
      <c r="B235" s="40"/>
      <c r="C235" s="62"/>
      <c r="D235" s="209" t="s">
        <v>133</v>
      </c>
      <c r="E235" s="62"/>
      <c r="F235" s="219" t="s">
        <v>485</v>
      </c>
      <c r="G235" s="62"/>
      <c r="H235" s="62"/>
      <c r="I235" s="162"/>
      <c r="J235" s="62"/>
      <c r="K235" s="62"/>
      <c r="L235" s="60"/>
      <c r="M235" s="206"/>
      <c r="N235" s="41"/>
      <c r="O235" s="41"/>
      <c r="P235" s="41"/>
      <c r="Q235" s="41"/>
      <c r="R235" s="41"/>
      <c r="S235" s="41"/>
      <c r="T235" s="77"/>
      <c r="AT235" s="23" t="s">
        <v>133</v>
      </c>
      <c r="AU235" s="23" t="s">
        <v>83</v>
      </c>
    </row>
    <row r="236" spans="2:65" s="1" customFormat="1" ht="31.5" customHeight="1">
      <c r="B236" s="40"/>
      <c r="C236" s="192" t="s">
        <v>423</v>
      </c>
      <c r="D236" s="192" t="s">
        <v>126</v>
      </c>
      <c r="E236" s="193" t="s">
        <v>487</v>
      </c>
      <c r="F236" s="194" t="s">
        <v>488</v>
      </c>
      <c r="G236" s="195" t="s">
        <v>273</v>
      </c>
      <c r="H236" s="196">
        <v>585.20799999999997</v>
      </c>
      <c r="I236" s="197"/>
      <c r="J236" s="198">
        <f>ROUND(I236*H236,2)</f>
        <v>0</v>
      </c>
      <c r="K236" s="194" t="s">
        <v>130</v>
      </c>
      <c r="L236" s="60"/>
      <c r="M236" s="199" t="s">
        <v>22</v>
      </c>
      <c r="N236" s="200" t="s">
        <v>45</v>
      </c>
      <c r="O236" s="41"/>
      <c r="P236" s="201">
        <f>O236*H236</f>
        <v>0</v>
      </c>
      <c r="Q236" s="201">
        <v>0</v>
      </c>
      <c r="R236" s="201">
        <f>Q236*H236</f>
        <v>0</v>
      </c>
      <c r="S236" s="201">
        <v>0</v>
      </c>
      <c r="T236" s="202">
        <f>S236*H236</f>
        <v>0</v>
      </c>
      <c r="AR236" s="23" t="s">
        <v>131</v>
      </c>
      <c r="AT236" s="23" t="s">
        <v>126</v>
      </c>
      <c r="AU236" s="23" t="s">
        <v>83</v>
      </c>
      <c r="AY236" s="23" t="s">
        <v>124</v>
      </c>
      <c r="BE236" s="203">
        <f>IF(N236="základní",J236,0)</f>
        <v>0</v>
      </c>
      <c r="BF236" s="203">
        <f>IF(N236="snížená",J236,0)</f>
        <v>0</v>
      </c>
      <c r="BG236" s="203">
        <f>IF(N236="zákl. přenesená",J236,0)</f>
        <v>0</v>
      </c>
      <c r="BH236" s="203">
        <f>IF(N236="sníž. přenesená",J236,0)</f>
        <v>0</v>
      </c>
      <c r="BI236" s="203">
        <f>IF(N236="nulová",J236,0)</f>
        <v>0</v>
      </c>
      <c r="BJ236" s="23" t="s">
        <v>24</v>
      </c>
      <c r="BK236" s="203">
        <f>ROUND(I236*H236,2)</f>
        <v>0</v>
      </c>
      <c r="BL236" s="23" t="s">
        <v>131</v>
      </c>
      <c r="BM236" s="23" t="s">
        <v>489</v>
      </c>
    </row>
    <row r="237" spans="2:65" s="1" customFormat="1" ht="67.5">
      <c r="B237" s="40"/>
      <c r="C237" s="62"/>
      <c r="D237" s="204" t="s">
        <v>133</v>
      </c>
      <c r="E237" s="62"/>
      <c r="F237" s="205" t="s">
        <v>485</v>
      </c>
      <c r="G237" s="62"/>
      <c r="H237" s="62"/>
      <c r="I237" s="162"/>
      <c r="J237" s="62"/>
      <c r="K237" s="62"/>
      <c r="L237" s="60"/>
      <c r="M237" s="206"/>
      <c r="N237" s="41"/>
      <c r="O237" s="41"/>
      <c r="P237" s="41"/>
      <c r="Q237" s="41"/>
      <c r="R237" s="41"/>
      <c r="S237" s="41"/>
      <c r="T237" s="77"/>
      <c r="AT237" s="23" t="s">
        <v>133</v>
      </c>
      <c r="AU237" s="23" t="s">
        <v>83</v>
      </c>
    </row>
    <row r="238" spans="2:65" s="11" customFormat="1" ht="13.5">
      <c r="B238" s="207"/>
      <c r="C238" s="208"/>
      <c r="D238" s="209" t="s">
        <v>135</v>
      </c>
      <c r="E238" s="210" t="s">
        <v>22</v>
      </c>
      <c r="F238" s="211" t="s">
        <v>563</v>
      </c>
      <c r="G238" s="208"/>
      <c r="H238" s="212">
        <v>585.20799999999997</v>
      </c>
      <c r="I238" s="213"/>
      <c r="J238" s="208"/>
      <c r="K238" s="208"/>
      <c r="L238" s="214"/>
      <c r="M238" s="215"/>
      <c r="N238" s="216"/>
      <c r="O238" s="216"/>
      <c r="P238" s="216"/>
      <c r="Q238" s="216"/>
      <c r="R238" s="216"/>
      <c r="S238" s="216"/>
      <c r="T238" s="217"/>
      <c r="AT238" s="218" t="s">
        <v>135</v>
      </c>
      <c r="AU238" s="218" t="s">
        <v>83</v>
      </c>
      <c r="AV238" s="11" t="s">
        <v>83</v>
      </c>
      <c r="AW238" s="11" t="s">
        <v>137</v>
      </c>
      <c r="AX238" s="11" t="s">
        <v>24</v>
      </c>
      <c r="AY238" s="218" t="s">
        <v>124</v>
      </c>
    </row>
    <row r="239" spans="2:65" s="1" customFormat="1" ht="22.5" customHeight="1">
      <c r="B239" s="40"/>
      <c r="C239" s="192" t="s">
        <v>427</v>
      </c>
      <c r="D239" s="192" t="s">
        <v>126</v>
      </c>
      <c r="E239" s="193" t="s">
        <v>492</v>
      </c>
      <c r="F239" s="194" t="s">
        <v>493</v>
      </c>
      <c r="G239" s="195" t="s">
        <v>273</v>
      </c>
      <c r="H239" s="196">
        <v>55.575000000000003</v>
      </c>
      <c r="I239" s="197"/>
      <c r="J239" s="198">
        <f>ROUND(I239*H239,2)</f>
        <v>0</v>
      </c>
      <c r="K239" s="194" t="s">
        <v>130</v>
      </c>
      <c r="L239" s="60"/>
      <c r="M239" s="199" t="s">
        <v>22</v>
      </c>
      <c r="N239" s="200" t="s">
        <v>45</v>
      </c>
      <c r="O239" s="41"/>
      <c r="P239" s="201">
        <f>O239*H239</f>
        <v>0</v>
      </c>
      <c r="Q239" s="201">
        <v>0</v>
      </c>
      <c r="R239" s="201">
        <f>Q239*H239</f>
        <v>0</v>
      </c>
      <c r="S239" s="201">
        <v>0</v>
      </c>
      <c r="T239" s="202">
        <f>S239*H239</f>
        <v>0</v>
      </c>
      <c r="AR239" s="23" t="s">
        <v>131</v>
      </c>
      <c r="AT239" s="23" t="s">
        <v>126</v>
      </c>
      <c r="AU239" s="23" t="s">
        <v>83</v>
      </c>
      <c r="AY239" s="23" t="s">
        <v>124</v>
      </c>
      <c r="BE239" s="203">
        <f>IF(N239="základní",J239,0)</f>
        <v>0</v>
      </c>
      <c r="BF239" s="203">
        <f>IF(N239="snížená",J239,0)</f>
        <v>0</v>
      </c>
      <c r="BG239" s="203">
        <f>IF(N239="zákl. přenesená",J239,0)</f>
        <v>0</v>
      </c>
      <c r="BH239" s="203">
        <f>IF(N239="sníž. přenesená",J239,0)</f>
        <v>0</v>
      </c>
      <c r="BI239" s="203">
        <f>IF(N239="nulová",J239,0)</f>
        <v>0</v>
      </c>
      <c r="BJ239" s="23" t="s">
        <v>24</v>
      </c>
      <c r="BK239" s="203">
        <f>ROUND(I239*H239,2)</f>
        <v>0</v>
      </c>
      <c r="BL239" s="23" t="s">
        <v>131</v>
      </c>
      <c r="BM239" s="23" t="s">
        <v>494</v>
      </c>
    </row>
    <row r="240" spans="2:65" s="1" customFormat="1" ht="67.5">
      <c r="B240" s="40"/>
      <c r="C240" s="62"/>
      <c r="D240" s="209" t="s">
        <v>133</v>
      </c>
      <c r="E240" s="62"/>
      <c r="F240" s="219" t="s">
        <v>495</v>
      </c>
      <c r="G240" s="62"/>
      <c r="H240" s="62"/>
      <c r="I240" s="162"/>
      <c r="J240" s="62"/>
      <c r="K240" s="62"/>
      <c r="L240" s="60"/>
      <c r="M240" s="206"/>
      <c r="N240" s="41"/>
      <c r="O240" s="41"/>
      <c r="P240" s="41"/>
      <c r="Q240" s="41"/>
      <c r="R240" s="41"/>
      <c r="S240" s="41"/>
      <c r="T240" s="77"/>
      <c r="AT240" s="23" t="s">
        <v>133</v>
      </c>
      <c r="AU240" s="23" t="s">
        <v>83</v>
      </c>
    </row>
    <row r="241" spans="2:65" s="1" customFormat="1" ht="22.5" customHeight="1">
      <c r="B241" s="40"/>
      <c r="C241" s="192" t="s">
        <v>431</v>
      </c>
      <c r="D241" s="192" t="s">
        <v>126</v>
      </c>
      <c r="E241" s="193" t="s">
        <v>497</v>
      </c>
      <c r="F241" s="194" t="s">
        <v>498</v>
      </c>
      <c r="G241" s="195" t="s">
        <v>273</v>
      </c>
      <c r="H241" s="196">
        <v>63.231999999999999</v>
      </c>
      <c r="I241" s="197"/>
      <c r="J241" s="198">
        <f>ROUND(I241*H241,2)</f>
        <v>0</v>
      </c>
      <c r="K241" s="194" t="s">
        <v>130</v>
      </c>
      <c r="L241" s="60"/>
      <c r="M241" s="199" t="s">
        <v>22</v>
      </c>
      <c r="N241" s="200" t="s">
        <v>45</v>
      </c>
      <c r="O241" s="41"/>
      <c r="P241" s="201">
        <f>O241*H241</f>
        <v>0</v>
      </c>
      <c r="Q241" s="201">
        <v>0</v>
      </c>
      <c r="R241" s="201">
        <f>Q241*H241</f>
        <v>0</v>
      </c>
      <c r="S241" s="201">
        <v>0</v>
      </c>
      <c r="T241" s="202">
        <f>S241*H241</f>
        <v>0</v>
      </c>
      <c r="AR241" s="23" t="s">
        <v>131</v>
      </c>
      <c r="AT241" s="23" t="s">
        <v>126</v>
      </c>
      <c r="AU241" s="23" t="s">
        <v>83</v>
      </c>
      <c r="AY241" s="23" t="s">
        <v>124</v>
      </c>
      <c r="BE241" s="203">
        <f>IF(N241="základní",J241,0)</f>
        <v>0</v>
      </c>
      <c r="BF241" s="203">
        <f>IF(N241="snížená",J241,0)</f>
        <v>0</v>
      </c>
      <c r="BG241" s="203">
        <f>IF(N241="zákl. přenesená",J241,0)</f>
        <v>0</v>
      </c>
      <c r="BH241" s="203">
        <f>IF(N241="sníž. přenesená",J241,0)</f>
        <v>0</v>
      </c>
      <c r="BI241" s="203">
        <f>IF(N241="nulová",J241,0)</f>
        <v>0</v>
      </c>
      <c r="BJ241" s="23" t="s">
        <v>24</v>
      </c>
      <c r="BK241" s="203">
        <f>ROUND(I241*H241,2)</f>
        <v>0</v>
      </c>
      <c r="BL241" s="23" t="s">
        <v>131</v>
      </c>
      <c r="BM241" s="23" t="s">
        <v>499</v>
      </c>
    </row>
    <row r="242" spans="2:65" s="1" customFormat="1" ht="67.5">
      <c r="B242" s="40"/>
      <c r="C242" s="62"/>
      <c r="D242" s="209" t="s">
        <v>133</v>
      </c>
      <c r="E242" s="62"/>
      <c r="F242" s="219" t="s">
        <v>495</v>
      </c>
      <c r="G242" s="62"/>
      <c r="H242" s="62"/>
      <c r="I242" s="162"/>
      <c r="J242" s="62"/>
      <c r="K242" s="62"/>
      <c r="L242" s="60"/>
      <c r="M242" s="206"/>
      <c r="N242" s="41"/>
      <c r="O242" s="41"/>
      <c r="P242" s="41"/>
      <c r="Q242" s="41"/>
      <c r="R242" s="41"/>
      <c r="S242" s="41"/>
      <c r="T242" s="77"/>
      <c r="AT242" s="23" t="s">
        <v>133</v>
      </c>
      <c r="AU242" s="23" t="s">
        <v>83</v>
      </c>
    </row>
    <row r="243" spans="2:65" s="1" customFormat="1" ht="22.5" customHeight="1">
      <c r="B243" s="40"/>
      <c r="C243" s="192" t="s">
        <v>435</v>
      </c>
      <c r="D243" s="192" t="s">
        <v>126</v>
      </c>
      <c r="E243" s="193" t="s">
        <v>501</v>
      </c>
      <c r="F243" s="194" t="s">
        <v>502</v>
      </c>
      <c r="G243" s="195" t="s">
        <v>273</v>
      </c>
      <c r="H243" s="196">
        <v>27.495000000000001</v>
      </c>
      <c r="I243" s="197"/>
      <c r="J243" s="198">
        <f>ROUND(I243*H243,2)</f>
        <v>0</v>
      </c>
      <c r="K243" s="194" t="s">
        <v>130</v>
      </c>
      <c r="L243" s="60"/>
      <c r="M243" s="199" t="s">
        <v>22</v>
      </c>
      <c r="N243" s="200" t="s">
        <v>45</v>
      </c>
      <c r="O243" s="41"/>
      <c r="P243" s="201">
        <f>O243*H243</f>
        <v>0</v>
      </c>
      <c r="Q243" s="201">
        <v>0</v>
      </c>
      <c r="R243" s="201">
        <f>Q243*H243</f>
        <v>0</v>
      </c>
      <c r="S243" s="201">
        <v>0</v>
      </c>
      <c r="T243" s="202">
        <f>S243*H243</f>
        <v>0</v>
      </c>
      <c r="AR243" s="23" t="s">
        <v>131</v>
      </c>
      <c r="AT243" s="23" t="s">
        <v>126</v>
      </c>
      <c r="AU243" s="23" t="s">
        <v>83</v>
      </c>
      <c r="AY243" s="23" t="s">
        <v>124</v>
      </c>
      <c r="BE243" s="203">
        <f>IF(N243="základní",J243,0)</f>
        <v>0</v>
      </c>
      <c r="BF243" s="203">
        <f>IF(N243="snížená",J243,0)</f>
        <v>0</v>
      </c>
      <c r="BG243" s="203">
        <f>IF(N243="zákl. přenesená",J243,0)</f>
        <v>0</v>
      </c>
      <c r="BH243" s="203">
        <f>IF(N243="sníž. přenesená",J243,0)</f>
        <v>0</v>
      </c>
      <c r="BI243" s="203">
        <f>IF(N243="nulová",J243,0)</f>
        <v>0</v>
      </c>
      <c r="BJ243" s="23" t="s">
        <v>24</v>
      </c>
      <c r="BK243" s="203">
        <f>ROUND(I243*H243,2)</f>
        <v>0</v>
      </c>
      <c r="BL243" s="23" t="s">
        <v>131</v>
      </c>
      <c r="BM243" s="23" t="s">
        <v>503</v>
      </c>
    </row>
    <row r="244" spans="2:65" s="1" customFormat="1" ht="67.5">
      <c r="B244" s="40"/>
      <c r="C244" s="62"/>
      <c r="D244" s="204" t="s">
        <v>133</v>
      </c>
      <c r="E244" s="62"/>
      <c r="F244" s="205" t="s">
        <v>495</v>
      </c>
      <c r="G244" s="62"/>
      <c r="H244" s="62"/>
      <c r="I244" s="162"/>
      <c r="J244" s="62"/>
      <c r="K244" s="62"/>
      <c r="L244" s="60"/>
      <c r="M244" s="206"/>
      <c r="N244" s="41"/>
      <c r="O244" s="41"/>
      <c r="P244" s="41"/>
      <c r="Q244" s="41"/>
      <c r="R244" s="41"/>
      <c r="S244" s="41"/>
      <c r="T244" s="77"/>
      <c r="AT244" s="23" t="s">
        <v>133</v>
      </c>
      <c r="AU244" s="23" t="s">
        <v>83</v>
      </c>
    </row>
    <row r="245" spans="2:65" s="10" customFormat="1" ht="29.85" customHeight="1">
      <c r="B245" s="175"/>
      <c r="C245" s="176"/>
      <c r="D245" s="189" t="s">
        <v>73</v>
      </c>
      <c r="E245" s="190" t="s">
        <v>504</v>
      </c>
      <c r="F245" s="190" t="s">
        <v>505</v>
      </c>
      <c r="G245" s="176"/>
      <c r="H245" s="176"/>
      <c r="I245" s="179"/>
      <c r="J245" s="191">
        <f>BK245</f>
        <v>0</v>
      </c>
      <c r="K245" s="176"/>
      <c r="L245" s="181"/>
      <c r="M245" s="182"/>
      <c r="N245" s="183"/>
      <c r="O245" s="183"/>
      <c r="P245" s="184">
        <f>SUM(P246:P247)</f>
        <v>0</v>
      </c>
      <c r="Q245" s="183"/>
      <c r="R245" s="184">
        <f>SUM(R246:R247)</f>
        <v>0</v>
      </c>
      <c r="S245" s="183"/>
      <c r="T245" s="185">
        <f>SUM(T246:T247)</f>
        <v>0</v>
      </c>
      <c r="AR245" s="186" t="s">
        <v>24</v>
      </c>
      <c r="AT245" s="187" t="s">
        <v>73</v>
      </c>
      <c r="AU245" s="187" t="s">
        <v>24</v>
      </c>
      <c r="AY245" s="186" t="s">
        <v>124</v>
      </c>
      <c r="BK245" s="188">
        <f>SUM(BK246:BK247)</f>
        <v>0</v>
      </c>
    </row>
    <row r="246" spans="2:65" s="1" customFormat="1" ht="44.25" customHeight="1">
      <c r="B246" s="40"/>
      <c r="C246" s="192" t="s">
        <v>441</v>
      </c>
      <c r="D246" s="192" t="s">
        <v>126</v>
      </c>
      <c r="E246" s="193" t="s">
        <v>507</v>
      </c>
      <c r="F246" s="194" t="s">
        <v>508</v>
      </c>
      <c r="G246" s="195" t="s">
        <v>273</v>
      </c>
      <c r="H246" s="196">
        <v>35.454000000000001</v>
      </c>
      <c r="I246" s="197"/>
      <c r="J246" s="198">
        <f>ROUND(I246*H246,2)</f>
        <v>0</v>
      </c>
      <c r="K246" s="194" t="s">
        <v>130</v>
      </c>
      <c r="L246" s="60"/>
      <c r="M246" s="199" t="s">
        <v>22</v>
      </c>
      <c r="N246" s="200" t="s">
        <v>45</v>
      </c>
      <c r="O246" s="41"/>
      <c r="P246" s="201">
        <f>O246*H246</f>
        <v>0</v>
      </c>
      <c r="Q246" s="201">
        <v>0</v>
      </c>
      <c r="R246" s="201">
        <f>Q246*H246</f>
        <v>0</v>
      </c>
      <c r="S246" s="201">
        <v>0</v>
      </c>
      <c r="T246" s="202">
        <f>S246*H246</f>
        <v>0</v>
      </c>
      <c r="AR246" s="23" t="s">
        <v>131</v>
      </c>
      <c r="AT246" s="23" t="s">
        <v>126</v>
      </c>
      <c r="AU246" s="23" t="s">
        <v>83</v>
      </c>
      <c r="AY246" s="23" t="s">
        <v>124</v>
      </c>
      <c r="BE246" s="203">
        <f>IF(N246="základní",J246,0)</f>
        <v>0</v>
      </c>
      <c r="BF246" s="203">
        <f>IF(N246="snížená",J246,0)</f>
        <v>0</v>
      </c>
      <c r="BG246" s="203">
        <f>IF(N246="zákl. přenesená",J246,0)</f>
        <v>0</v>
      </c>
      <c r="BH246" s="203">
        <f>IF(N246="sníž. přenesená",J246,0)</f>
        <v>0</v>
      </c>
      <c r="BI246" s="203">
        <f>IF(N246="nulová",J246,0)</f>
        <v>0</v>
      </c>
      <c r="BJ246" s="23" t="s">
        <v>24</v>
      </c>
      <c r="BK246" s="203">
        <f>ROUND(I246*H246,2)</f>
        <v>0</v>
      </c>
      <c r="BL246" s="23" t="s">
        <v>131</v>
      </c>
      <c r="BM246" s="23" t="s">
        <v>564</v>
      </c>
    </row>
    <row r="247" spans="2:65" s="1" customFormat="1" ht="54">
      <c r="B247" s="40"/>
      <c r="C247" s="62"/>
      <c r="D247" s="204" t="s">
        <v>133</v>
      </c>
      <c r="E247" s="62"/>
      <c r="F247" s="205" t="s">
        <v>510</v>
      </c>
      <c r="G247" s="62"/>
      <c r="H247" s="62"/>
      <c r="I247" s="162"/>
      <c r="J247" s="62"/>
      <c r="K247" s="62"/>
      <c r="L247" s="60"/>
      <c r="M247" s="258"/>
      <c r="N247" s="259"/>
      <c r="O247" s="259"/>
      <c r="P247" s="259"/>
      <c r="Q247" s="259"/>
      <c r="R247" s="259"/>
      <c r="S247" s="259"/>
      <c r="T247" s="260"/>
      <c r="AT247" s="23" t="s">
        <v>133</v>
      </c>
      <c r="AU247" s="23" t="s">
        <v>83</v>
      </c>
    </row>
    <row r="248" spans="2:65" s="1" customFormat="1" ht="6.95" customHeight="1">
      <c r="B248" s="55"/>
      <c r="C248" s="56"/>
      <c r="D248" s="56"/>
      <c r="E248" s="56"/>
      <c r="F248" s="56"/>
      <c r="G248" s="56"/>
      <c r="H248" s="56"/>
      <c r="I248" s="138"/>
      <c r="J248" s="56"/>
      <c r="K248" s="56"/>
      <c r="L248" s="60"/>
    </row>
  </sheetData>
  <sheetProtection password="CC35" sheet="1" objects="1" scenarios="1" formatCells="0" formatColumns="0" formatRows="0" sort="0" autoFilter="0"/>
  <autoFilter ref="C84:K247"/>
  <mergeCells count="9">
    <mergeCell ref="E75:H75"/>
    <mergeCell ref="E77:H7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61" customWidth="1"/>
    <col min="2" max="2" width="1.6640625" style="261" customWidth="1"/>
    <col min="3" max="4" width="5" style="261" customWidth="1"/>
    <col min="5" max="5" width="11.6640625" style="261" customWidth="1"/>
    <col min="6" max="6" width="9.1640625" style="261" customWidth="1"/>
    <col min="7" max="7" width="5" style="261" customWidth="1"/>
    <col min="8" max="8" width="77.83203125" style="261" customWidth="1"/>
    <col min="9" max="10" width="20" style="261" customWidth="1"/>
    <col min="11" max="11" width="1.6640625" style="261" customWidth="1"/>
  </cols>
  <sheetData>
    <row r="1" spans="2:11" ht="37.5" customHeight="1"/>
    <row r="2" spans="2:11" ht="7.5" customHeight="1">
      <c r="B2" s="262"/>
      <c r="C2" s="263"/>
      <c r="D2" s="263"/>
      <c r="E2" s="263"/>
      <c r="F2" s="263"/>
      <c r="G2" s="263"/>
      <c r="H2" s="263"/>
      <c r="I2" s="263"/>
      <c r="J2" s="263"/>
      <c r="K2" s="264"/>
    </row>
    <row r="3" spans="2:11" s="14" customFormat="1" ht="45" customHeight="1">
      <c r="B3" s="265"/>
      <c r="C3" s="388" t="s">
        <v>565</v>
      </c>
      <c r="D3" s="388"/>
      <c r="E3" s="388"/>
      <c r="F3" s="388"/>
      <c r="G3" s="388"/>
      <c r="H3" s="388"/>
      <c r="I3" s="388"/>
      <c r="J3" s="388"/>
      <c r="K3" s="266"/>
    </row>
    <row r="4" spans="2:11" ht="25.5" customHeight="1">
      <c r="B4" s="267"/>
      <c r="C4" s="392" t="s">
        <v>566</v>
      </c>
      <c r="D4" s="392"/>
      <c r="E4" s="392"/>
      <c r="F4" s="392"/>
      <c r="G4" s="392"/>
      <c r="H4" s="392"/>
      <c r="I4" s="392"/>
      <c r="J4" s="392"/>
      <c r="K4" s="268"/>
    </row>
    <row r="5" spans="2:11" ht="5.25" customHeight="1">
      <c r="B5" s="267"/>
      <c r="C5" s="269"/>
      <c r="D5" s="269"/>
      <c r="E5" s="269"/>
      <c r="F5" s="269"/>
      <c r="G5" s="269"/>
      <c r="H5" s="269"/>
      <c r="I5" s="269"/>
      <c r="J5" s="269"/>
      <c r="K5" s="268"/>
    </row>
    <row r="6" spans="2:11" ht="15" customHeight="1">
      <c r="B6" s="267"/>
      <c r="C6" s="391" t="s">
        <v>567</v>
      </c>
      <c r="D6" s="391"/>
      <c r="E6" s="391"/>
      <c r="F6" s="391"/>
      <c r="G6" s="391"/>
      <c r="H6" s="391"/>
      <c r="I6" s="391"/>
      <c r="J6" s="391"/>
      <c r="K6" s="268"/>
    </row>
    <row r="7" spans="2:11" ht="15" customHeight="1">
      <c r="B7" s="271"/>
      <c r="C7" s="391" t="s">
        <v>568</v>
      </c>
      <c r="D7" s="391"/>
      <c r="E7" s="391"/>
      <c r="F7" s="391"/>
      <c r="G7" s="391"/>
      <c r="H7" s="391"/>
      <c r="I7" s="391"/>
      <c r="J7" s="391"/>
      <c r="K7" s="268"/>
    </row>
    <row r="8" spans="2:11" ht="12.75" customHeight="1">
      <c r="B8" s="271"/>
      <c r="C8" s="270"/>
      <c r="D8" s="270"/>
      <c r="E8" s="270"/>
      <c r="F8" s="270"/>
      <c r="G8" s="270"/>
      <c r="H8" s="270"/>
      <c r="I8" s="270"/>
      <c r="J8" s="270"/>
      <c r="K8" s="268"/>
    </row>
    <row r="9" spans="2:11" ht="15" customHeight="1">
      <c r="B9" s="271"/>
      <c r="C9" s="391" t="s">
        <v>569</v>
      </c>
      <c r="D9" s="391"/>
      <c r="E9" s="391"/>
      <c r="F9" s="391"/>
      <c r="G9" s="391"/>
      <c r="H9" s="391"/>
      <c r="I9" s="391"/>
      <c r="J9" s="391"/>
      <c r="K9" s="268"/>
    </row>
    <row r="10" spans="2:11" ht="15" customHeight="1">
      <c r="B10" s="271"/>
      <c r="C10" s="270"/>
      <c r="D10" s="391" t="s">
        <v>570</v>
      </c>
      <c r="E10" s="391"/>
      <c r="F10" s="391"/>
      <c r="G10" s="391"/>
      <c r="H10" s="391"/>
      <c r="I10" s="391"/>
      <c r="J10" s="391"/>
      <c r="K10" s="268"/>
    </row>
    <row r="11" spans="2:11" ht="15" customHeight="1">
      <c r="B11" s="271"/>
      <c r="C11" s="272"/>
      <c r="D11" s="391" t="s">
        <v>571</v>
      </c>
      <c r="E11" s="391"/>
      <c r="F11" s="391"/>
      <c r="G11" s="391"/>
      <c r="H11" s="391"/>
      <c r="I11" s="391"/>
      <c r="J11" s="391"/>
      <c r="K11" s="268"/>
    </row>
    <row r="12" spans="2:11" ht="12.75" customHeight="1">
      <c r="B12" s="271"/>
      <c r="C12" s="272"/>
      <c r="D12" s="272"/>
      <c r="E12" s="272"/>
      <c r="F12" s="272"/>
      <c r="G12" s="272"/>
      <c r="H12" s="272"/>
      <c r="I12" s="272"/>
      <c r="J12" s="272"/>
      <c r="K12" s="268"/>
    </row>
    <row r="13" spans="2:11" ht="15" customHeight="1">
      <c r="B13" s="271"/>
      <c r="C13" s="272"/>
      <c r="D13" s="391" t="s">
        <v>572</v>
      </c>
      <c r="E13" s="391"/>
      <c r="F13" s="391"/>
      <c r="G13" s="391"/>
      <c r="H13" s="391"/>
      <c r="I13" s="391"/>
      <c r="J13" s="391"/>
      <c r="K13" s="268"/>
    </row>
    <row r="14" spans="2:11" ht="15" customHeight="1">
      <c r="B14" s="271"/>
      <c r="C14" s="272"/>
      <c r="D14" s="391" t="s">
        <v>573</v>
      </c>
      <c r="E14" s="391"/>
      <c r="F14" s="391"/>
      <c r="G14" s="391"/>
      <c r="H14" s="391"/>
      <c r="I14" s="391"/>
      <c r="J14" s="391"/>
      <c r="K14" s="268"/>
    </row>
    <row r="15" spans="2:11" ht="15" customHeight="1">
      <c r="B15" s="271"/>
      <c r="C15" s="272"/>
      <c r="D15" s="391" t="s">
        <v>574</v>
      </c>
      <c r="E15" s="391"/>
      <c r="F15" s="391"/>
      <c r="G15" s="391"/>
      <c r="H15" s="391"/>
      <c r="I15" s="391"/>
      <c r="J15" s="391"/>
      <c r="K15" s="268"/>
    </row>
    <row r="16" spans="2:11" ht="15" customHeight="1">
      <c r="B16" s="271"/>
      <c r="C16" s="272"/>
      <c r="D16" s="272"/>
      <c r="E16" s="273" t="s">
        <v>81</v>
      </c>
      <c r="F16" s="391" t="s">
        <v>575</v>
      </c>
      <c r="G16" s="391"/>
      <c r="H16" s="391"/>
      <c r="I16" s="391"/>
      <c r="J16" s="391"/>
      <c r="K16" s="268"/>
    </row>
    <row r="17" spans="2:11" ht="15" customHeight="1">
      <c r="B17" s="271"/>
      <c r="C17" s="272"/>
      <c r="D17" s="272"/>
      <c r="E17" s="273" t="s">
        <v>576</v>
      </c>
      <c r="F17" s="391" t="s">
        <v>577</v>
      </c>
      <c r="G17" s="391"/>
      <c r="H17" s="391"/>
      <c r="I17" s="391"/>
      <c r="J17" s="391"/>
      <c r="K17" s="268"/>
    </row>
    <row r="18" spans="2:11" ht="15" customHeight="1">
      <c r="B18" s="271"/>
      <c r="C18" s="272"/>
      <c r="D18" s="272"/>
      <c r="E18" s="273" t="s">
        <v>578</v>
      </c>
      <c r="F18" s="391" t="s">
        <v>579</v>
      </c>
      <c r="G18" s="391"/>
      <c r="H18" s="391"/>
      <c r="I18" s="391"/>
      <c r="J18" s="391"/>
      <c r="K18" s="268"/>
    </row>
    <row r="19" spans="2:11" ht="15" customHeight="1">
      <c r="B19" s="271"/>
      <c r="C19" s="272"/>
      <c r="D19" s="272"/>
      <c r="E19" s="273" t="s">
        <v>580</v>
      </c>
      <c r="F19" s="391" t="s">
        <v>581</v>
      </c>
      <c r="G19" s="391"/>
      <c r="H19" s="391"/>
      <c r="I19" s="391"/>
      <c r="J19" s="391"/>
      <c r="K19" s="268"/>
    </row>
    <row r="20" spans="2:11" ht="15" customHeight="1">
      <c r="B20" s="271"/>
      <c r="C20" s="272"/>
      <c r="D20" s="272"/>
      <c r="E20" s="273" t="s">
        <v>582</v>
      </c>
      <c r="F20" s="391" t="s">
        <v>583</v>
      </c>
      <c r="G20" s="391"/>
      <c r="H20" s="391"/>
      <c r="I20" s="391"/>
      <c r="J20" s="391"/>
      <c r="K20" s="268"/>
    </row>
    <row r="21" spans="2:11" ht="15" customHeight="1">
      <c r="B21" s="271"/>
      <c r="C21" s="272"/>
      <c r="D21" s="272"/>
      <c r="E21" s="273" t="s">
        <v>584</v>
      </c>
      <c r="F21" s="391" t="s">
        <v>585</v>
      </c>
      <c r="G21" s="391"/>
      <c r="H21" s="391"/>
      <c r="I21" s="391"/>
      <c r="J21" s="391"/>
      <c r="K21" s="268"/>
    </row>
    <row r="22" spans="2:11" ht="12.75" customHeight="1">
      <c r="B22" s="271"/>
      <c r="C22" s="272"/>
      <c r="D22" s="272"/>
      <c r="E22" s="272"/>
      <c r="F22" s="272"/>
      <c r="G22" s="272"/>
      <c r="H22" s="272"/>
      <c r="I22" s="272"/>
      <c r="J22" s="272"/>
      <c r="K22" s="268"/>
    </row>
    <row r="23" spans="2:11" ht="15" customHeight="1">
      <c r="B23" s="271"/>
      <c r="C23" s="391" t="s">
        <v>586</v>
      </c>
      <c r="D23" s="391"/>
      <c r="E23" s="391"/>
      <c r="F23" s="391"/>
      <c r="G23" s="391"/>
      <c r="H23" s="391"/>
      <c r="I23" s="391"/>
      <c r="J23" s="391"/>
      <c r="K23" s="268"/>
    </row>
    <row r="24" spans="2:11" ht="15" customHeight="1">
      <c r="B24" s="271"/>
      <c r="C24" s="391" t="s">
        <v>587</v>
      </c>
      <c r="D24" s="391"/>
      <c r="E24" s="391"/>
      <c r="F24" s="391"/>
      <c r="G24" s="391"/>
      <c r="H24" s="391"/>
      <c r="I24" s="391"/>
      <c r="J24" s="391"/>
      <c r="K24" s="268"/>
    </row>
    <row r="25" spans="2:11" ht="15" customHeight="1">
      <c r="B25" s="271"/>
      <c r="C25" s="270"/>
      <c r="D25" s="391" t="s">
        <v>588</v>
      </c>
      <c r="E25" s="391"/>
      <c r="F25" s="391"/>
      <c r="G25" s="391"/>
      <c r="H25" s="391"/>
      <c r="I25" s="391"/>
      <c r="J25" s="391"/>
      <c r="K25" s="268"/>
    </row>
    <row r="26" spans="2:11" ht="15" customHeight="1">
      <c r="B26" s="271"/>
      <c r="C26" s="272"/>
      <c r="D26" s="391" t="s">
        <v>589</v>
      </c>
      <c r="E26" s="391"/>
      <c r="F26" s="391"/>
      <c r="G26" s="391"/>
      <c r="H26" s="391"/>
      <c r="I26" s="391"/>
      <c r="J26" s="391"/>
      <c r="K26" s="268"/>
    </row>
    <row r="27" spans="2:11" ht="12.75" customHeight="1">
      <c r="B27" s="271"/>
      <c r="C27" s="272"/>
      <c r="D27" s="272"/>
      <c r="E27" s="272"/>
      <c r="F27" s="272"/>
      <c r="G27" s="272"/>
      <c r="H27" s="272"/>
      <c r="I27" s="272"/>
      <c r="J27" s="272"/>
      <c r="K27" s="268"/>
    </row>
    <row r="28" spans="2:11" ht="15" customHeight="1">
      <c r="B28" s="271"/>
      <c r="C28" s="272"/>
      <c r="D28" s="391" t="s">
        <v>590</v>
      </c>
      <c r="E28" s="391"/>
      <c r="F28" s="391"/>
      <c r="G28" s="391"/>
      <c r="H28" s="391"/>
      <c r="I28" s="391"/>
      <c r="J28" s="391"/>
      <c r="K28" s="268"/>
    </row>
    <row r="29" spans="2:11" ht="15" customHeight="1">
      <c r="B29" s="271"/>
      <c r="C29" s="272"/>
      <c r="D29" s="391" t="s">
        <v>591</v>
      </c>
      <c r="E29" s="391"/>
      <c r="F29" s="391"/>
      <c r="G29" s="391"/>
      <c r="H29" s="391"/>
      <c r="I29" s="391"/>
      <c r="J29" s="391"/>
      <c r="K29" s="268"/>
    </row>
    <row r="30" spans="2:11" ht="12.75" customHeight="1">
      <c r="B30" s="271"/>
      <c r="C30" s="272"/>
      <c r="D30" s="272"/>
      <c r="E30" s="272"/>
      <c r="F30" s="272"/>
      <c r="G30" s="272"/>
      <c r="H30" s="272"/>
      <c r="I30" s="272"/>
      <c r="J30" s="272"/>
      <c r="K30" s="268"/>
    </row>
    <row r="31" spans="2:11" ht="15" customHeight="1">
      <c r="B31" s="271"/>
      <c r="C31" s="272"/>
      <c r="D31" s="391" t="s">
        <v>592</v>
      </c>
      <c r="E31" s="391"/>
      <c r="F31" s="391"/>
      <c r="G31" s="391"/>
      <c r="H31" s="391"/>
      <c r="I31" s="391"/>
      <c r="J31" s="391"/>
      <c r="K31" s="268"/>
    </row>
    <row r="32" spans="2:11" ht="15" customHeight="1">
      <c r="B32" s="271"/>
      <c r="C32" s="272"/>
      <c r="D32" s="391" t="s">
        <v>593</v>
      </c>
      <c r="E32" s="391"/>
      <c r="F32" s="391"/>
      <c r="G32" s="391"/>
      <c r="H32" s="391"/>
      <c r="I32" s="391"/>
      <c r="J32" s="391"/>
      <c r="K32" s="268"/>
    </row>
    <row r="33" spans="2:11" ht="15" customHeight="1">
      <c r="B33" s="271"/>
      <c r="C33" s="272"/>
      <c r="D33" s="391" t="s">
        <v>594</v>
      </c>
      <c r="E33" s="391"/>
      <c r="F33" s="391"/>
      <c r="G33" s="391"/>
      <c r="H33" s="391"/>
      <c r="I33" s="391"/>
      <c r="J33" s="391"/>
      <c r="K33" s="268"/>
    </row>
    <row r="34" spans="2:11" ht="15" customHeight="1">
      <c r="B34" s="271"/>
      <c r="C34" s="272"/>
      <c r="D34" s="270"/>
      <c r="E34" s="274" t="s">
        <v>110</v>
      </c>
      <c r="F34" s="270"/>
      <c r="G34" s="391" t="s">
        <v>595</v>
      </c>
      <c r="H34" s="391"/>
      <c r="I34" s="391"/>
      <c r="J34" s="391"/>
      <c r="K34" s="268"/>
    </row>
    <row r="35" spans="2:11" ht="30.75" customHeight="1">
      <c r="B35" s="271"/>
      <c r="C35" s="272"/>
      <c r="D35" s="270"/>
      <c r="E35" s="274" t="s">
        <v>596</v>
      </c>
      <c r="F35" s="270"/>
      <c r="G35" s="391" t="s">
        <v>597</v>
      </c>
      <c r="H35" s="391"/>
      <c r="I35" s="391"/>
      <c r="J35" s="391"/>
      <c r="K35" s="268"/>
    </row>
    <row r="36" spans="2:11" ht="15" customHeight="1">
      <c r="B36" s="271"/>
      <c r="C36" s="272"/>
      <c r="D36" s="270"/>
      <c r="E36" s="274" t="s">
        <v>55</v>
      </c>
      <c r="F36" s="270"/>
      <c r="G36" s="391" t="s">
        <v>598</v>
      </c>
      <c r="H36" s="391"/>
      <c r="I36" s="391"/>
      <c r="J36" s="391"/>
      <c r="K36" s="268"/>
    </row>
    <row r="37" spans="2:11" ht="15" customHeight="1">
      <c r="B37" s="271"/>
      <c r="C37" s="272"/>
      <c r="D37" s="270"/>
      <c r="E37" s="274" t="s">
        <v>111</v>
      </c>
      <c r="F37" s="270"/>
      <c r="G37" s="391" t="s">
        <v>599</v>
      </c>
      <c r="H37" s="391"/>
      <c r="I37" s="391"/>
      <c r="J37" s="391"/>
      <c r="K37" s="268"/>
    </row>
    <row r="38" spans="2:11" ht="15" customHeight="1">
      <c r="B38" s="271"/>
      <c r="C38" s="272"/>
      <c r="D38" s="270"/>
      <c r="E38" s="274" t="s">
        <v>112</v>
      </c>
      <c r="F38" s="270"/>
      <c r="G38" s="391" t="s">
        <v>600</v>
      </c>
      <c r="H38" s="391"/>
      <c r="I38" s="391"/>
      <c r="J38" s="391"/>
      <c r="K38" s="268"/>
    </row>
    <row r="39" spans="2:11" ht="15" customHeight="1">
      <c r="B39" s="271"/>
      <c r="C39" s="272"/>
      <c r="D39" s="270"/>
      <c r="E39" s="274" t="s">
        <v>113</v>
      </c>
      <c r="F39" s="270"/>
      <c r="G39" s="391" t="s">
        <v>601</v>
      </c>
      <c r="H39" s="391"/>
      <c r="I39" s="391"/>
      <c r="J39" s="391"/>
      <c r="K39" s="268"/>
    </row>
    <row r="40" spans="2:11" ht="15" customHeight="1">
      <c r="B40" s="271"/>
      <c r="C40" s="272"/>
      <c r="D40" s="270"/>
      <c r="E40" s="274" t="s">
        <v>602</v>
      </c>
      <c r="F40" s="270"/>
      <c r="G40" s="391" t="s">
        <v>603</v>
      </c>
      <c r="H40" s="391"/>
      <c r="I40" s="391"/>
      <c r="J40" s="391"/>
      <c r="K40" s="268"/>
    </row>
    <row r="41" spans="2:11" ht="15" customHeight="1">
      <c r="B41" s="271"/>
      <c r="C41" s="272"/>
      <c r="D41" s="270"/>
      <c r="E41" s="274"/>
      <c r="F41" s="270"/>
      <c r="G41" s="391" t="s">
        <v>604</v>
      </c>
      <c r="H41" s="391"/>
      <c r="I41" s="391"/>
      <c r="J41" s="391"/>
      <c r="K41" s="268"/>
    </row>
    <row r="42" spans="2:11" ht="15" customHeight="1">
      <c r="B42" s="271"/>
      <c r="C42" s="272"/>
      <c r="D42" s="270"/>
      <c r="E42" s="274" t="s">
        <v>605</v>
      </c>
      <c r="F42" s="270"/>
      <c r="G42" s="391" t="s">
        <v>606</v>
      </c>
      <c r="H42" s="391"/>
      <c r="I42" s="391"/>
      <c r="J42" s="391"/>
      <c r="K42" s="268"/>
    </row>
    <row r="43" spans="2:11" ht="15" customHeight="1">
      <c r="B43" s="271"/>
      <c r="C43" s="272"/>
      <c r="D43" s="270"/>
      <c r="E43" s="274" t="s">
        <v>115</v>
      </c>
      <c r="F43" s="270"/>
      <c r="G43" s="391" t="s">
        <v>607</v>
      </c>
      <c r="H43" s="391"/>
      <c r="I43" s="391"/>
      <c r="J43" s="391"/>
      <c r="K43" s="268"/>
    </row>
    <row r="44" spans="2:11" ht="12.75" customHeight="1">
      <c r="B44" s="271"/>
      <c r="C44" s="272"/>
      <c r="D44" s="270"/>
      <c r="E44" s="270"/>
      <c r="F44" s="270"/>
      <c r="G44" s="270"/>
      <c r="H44" s="270"/>
      <c r="I44" s="270"/>
      <c r="J44" s="270"/>
      <c r="K44" s="268"/>
    </row>
    <row r="45" spans="2:11" ht="15" customHeight="1">
      <c r="B45" s="271"/>
      <c r="C45" s="272"/>
      <c r="D45" s="391" t="s">
        <v>608</v>
      </c>
      <c r="E45" s="391"/>
      <c r="F45" s="391"/>
      <c r="G45" s="391"/>
      <c r="H45" s="391"/>
      <c r="I45" s="391"/>
      <c r="J45" s="391"/>
      <c r="K45" s="268"/>
    </row>
    <row r="46" spans="2:11" ht="15" customHeight="1">
      <c r="B46" s="271"/>
      <c r="C46" s="272"/>
      <c r="D46" s="272"/>
      <c r="E46" s="391" t="s">
        <v>609</v>
      </c>
      <c r="F46" s="391"/>
      <c r="G46" s="391"/>
      <c r="H46" s="391"/>
      <c r="I46" s="391"/>
      <c r="J46" s="391"/>
      <c r="K46" s="268"/>
    </row>
    <row r="47" spans="2:11" ht="15" customHeight="1">
      <c r="B47" s="271"/>
      <c r="C47" s="272"/>
      <c r="D47" s="272"/>
      <c r="E47" s="391" t="s">
        <v>610</v>
      </c>
      <c r="F47" s="391"/>
      <c r="G47" s="391"/>
      <c r="H47" s="391"/>
      <c r="I47" s="391"/>
      <c r="J47" s="391"/>
      <c r="K47" s="268"/>
    </row>
    <row r="48" spans="2:11" ht="15" customHeight="1">
      <c r="B48" s="271"/>
      <c r="C48" s="272"/>
      <c r="D48" s="272"/>
      <c r="E48" s="391" t="s">
        <v>611</v>
      </c>
      <c r="F48" s="391"/>
      <c r="G48" s="391"/>
      <c r="H48" s="391"/>
      <c r="I48" s="391"/>
      <c r="J48" s="391"/>
      <c r="K48" s="268"/>
    </row>
    <row r="49" spans="2:11" ht="15" customHeight="1">
      <c r="B49" s="271"/>
      <c r="C49" s="272"/>
      <c r="D49" s="391" t="s">
        <v>612</v>
      </c>
      <c r="E49" s="391"/>
      <c r="F49" s="391"/>
      <c r="G49" s="391"/>
      <c r="H49" s="391"/>
      <c r="I49" s="391"/>
      <c r="J49" s="391"/>
      <c r="K49" s="268"/>
    </row>
    <row r="50" spans="2:11" ht="25.5" customHeight="1">
      <c r="B50" s="267"/>
      <c r="C50" s="392" t="s">
        <v>613</v>
      </c>
      <c r="D50" s="392"/>
      <c r="E50" s="392"/>
      <c r="F50" s="392"/>
      <c r="G50" s="392"/>
      <c r="H50" s="392"/>
      <c r="I50" s="392"/>
      <c r="J50" s="392"/>
      <c r="K50" s="268"/>
    </row>
    <row r="51" spans="2:11" ht="5.25" customHeight="1">
      <c r="B51" s="267"/>
      <c r="C51" s="269"/>
      <c r="D51" s="269"/>
      <c r="E51" s="269"/>
      <c r="F51" s="269"/>
      <c r="G51" s="269"/>
      <c r="H51" s="269"/>
      <c r="I51" s="269"/>
      <c r="J51" s="269"/>
      <c r="K51" s="268"/>
    </row>
    <row r="52" spans="2:11" ht="15" customHeight="1">
      <c r="B52" s="267"/>
      <c r="C52" s="391" t="s">
        <v>614</v>
      </c>
      <c r="D52" s="391"/>
      <c r="E52" s="391"/>
      <c r="F52" s="391"/>
      <c r="G52" s="391"/>
      <c r="H52" s="391"/>
      <c r="I52" s="391"/>
      <c r="J52" s="391"/>
      <c r="K52" s="268"/>
    </row>
    <row r="53" spans="2:11" ht="15" customHeight="1">
      <c r="B53" s="267"/>
      <c r="C53" s="391" t="s">
        <v>615</v>
      </c>
      <c r="D53" s="391"/>
      <c r="E53" s="391"/>
      <c r="F53" s="391"/>
      <c r="G53" s="391"/>
      <c r="H53" s="391"/>
      <c r="I53" s="391"/>
      <c r="J53" s="391"/>
      <c r="K53" s="268"/>
    </row>
    <row r="54" spans="2:11" ht="12.75" customHeight="1">
      <c r="B54" s="267"/>
      <c r="C54" s="270"/>
      <c r="D54" s="270"/>
      <c r="E54" s="270"/>
      <c r="F54" s="270"/>
      <c r="G54" s="270"/>
      <c r="H54" s="270"/>
      <c r="I54" s="270"/>
      <c r="J54" s="270"/>
      <c r="K54" s="268"/>
    </row>
    <row r="55" spans="2:11" ht="15" customHeight="1">
      <c r="B55" s="267"/>
      <c r="C55" s="391" t="s">
        <v>616</v>
      </c>
      <c r="D55" s="391"/>
      <c r="E55" s="391"/>
      <c r="F55" s="391"/>
      <c r="G55" s="391"/>
      <c r="H55" s="391"/>
      <c r="I55" s="391"/>
      <c r="J55" s="391"/>
      <c r="K55" s="268"/>
    </row>
    <row r="56" spans="2:11" ht="15" customHeight="1">
      <c r="B56" s="267"/>
      <c r="C56" s="272"/>
      <c r="D56" s="391" t="s">
        <v>617</v>
      </c>
      <c r="E56" s="391"/>
      <c r="F56" s="391"/>
      <c r="G56" s="391"/>
      <c r="H56" s="391"/>
      <c r="I56" s="391"/>
      <c r="J56" s="391"/>
      <c r="K56" s="268"/>
    </row>
    <row r="57" spans="2:11" ht="15" customHeight="1">
      <c r="B57" s="267"/>
      <c r="C57" s="272"/>
      <c r="D57" s="391" t="s">
        <v>618</v>
      </c>
      <c r="E57" s="391"/>
      <c r="F57" s="391"/>
      <c r="G57" s="391"/>
      <c r="H57" s="391"/>
      <c r="I57" s="391"/>
      <c r="J57" s="391"/>
      <c r="K57" s="268"/>
    </row>
    <row r="58" spans="2:11" ht="15" customHeight="1">
      <c r="B58" s="267"/>
      <c r="C58" s="272"/>
      <c r="D58" s="391" t="s">
        <v>619</v>
      </c>
      <c r="E58" s="391"/>
      <c r="F58" s="391"/>
      <c r="G58" s="391"/>
      <c r="H58" s="391"/>
      <c r="I58" s="391"/>
      <c r="J58" s="391"/>
      <c r="K58" s="268"/>
    </row>
    <row r="59" spans="2:11" ht="15" customHeight="1">
      <c r="B59" s="267"/>
      <c r="C59" s="272"/>
      <c r="D59" s="391" t="s">
        <v>620</v>
      </c>
      <c r="E59" s="391"/>
      <c r="F59" s="391"/>
      <c r="G59" s="391"/>
      <c r="H59" s="391"/>
      <c r="I59" s="391"/>
      <c r="J59" s="391"/>
      <c r="K59" s="268"/>
    </row>
    <row r="60" spans="2:11" ht="15" customHeight="1">
      <c r="B60" s="267"/>
      <c r="C60" s="272"/>
      <c r="D60" s="390" t="s">
        <v>621</v>
      </c>
      <c r="E60" s="390"/>
      <c r="F60" s="390"/>
      <c r="G60" s="390"/>
      <c r="H60" s="390"/>
      <c r="I60" s="390"/>
      <c r="J60" s="390"/>
      <c r="K60" s="268"/>
    </row>
    <row r="61" spans="2:11" ht="15" customHeight="1">
      <c r="B61" s="267"/>
      <c r="C61" s="272"/>
      <c r="D61" s="391" t="s">
        <v>622</v>
      </c>
      <c r="E61" s="391"/>
      <c r="F61" s="391"/>
      <c r="G61" s="391"/>
      <c r="H61" s="391"/>
      <c r="I61" s="391"/>
      <c r="J61" s="391"/>
      <c r="K61" s="268"/>
    </row>
    <row r="62" spans="2:11" ht="12.75" customHeight="1">
      <c r="B62" s="267"/>
      <c r="C62" s="272"/>
      <c r="D62" s="272"/>
      <c r="E62" s="275"/>
      <c r="F62" s="272"/>
      <c r="G62" s="272"/>
      <c r="H62" s="272"/>
      <c r="I62" s="272"/>
      <c r="J62" s="272"/>
      <c r="K62" s="268"/>
    </row>
    <row r="63" spans="2:11" ht="15" customHeight="1">
      <c r="B63" s="267"/>
      <c r="C63" s="272"/>
      <c r="D63" s="391" t="s">
        <v>623</v>
      </c>
      <c r="E63" s="391"/>
      <c r="F63" s="391"/>
      <c r="G63" s="391"/>
      <c r="H63" s="391"/>
      <c r="I63" s="391"/>
      <c r="J63" s="391"/>
      <c r="K63" s="268"/>
    </row>
    <row r="64" spans="2:11" ht="15" customHeight="1">
      <c r="B64" s="267"/>
      <c r="C64" s="272"/>
      <c r="D64" s="390" t="s">
        <v>624</v>
      </c>
      <c r="E64" s="390"/>
      <c r="F64" s="390"/>
      <c r="G64" s="390"/>
      <c r="H64" s="390"/>
      <c r="I64" s="390"/>
      <c r="J64" s="390"/>
      <c r="K64" s="268"/>
    </row>
    <row r="65" spans="2:11" ht="15" customHeight="1">
      <c r="B65" s="267"/>
      <c r="C65" s="272"/>
      <c r="D65" s="391" t="s">
        <v>625</v>
      </c>
      <c r="E65" s="391"/>
      <c r="F65" s="391"/>
      <c r="G65" s="391"/>
      <c r="H65" s="391"/>
      <c r="I65" s="391"/>
      <c r="J65" s="391"/>
      <c r="K65" s="268"/>
    </row>
    <row r="66" spans="2:11" ht="15" customHeight="1">
      <c r="B66" s="267"/>
      <c r="C66" s="272"/>
      <c r="D66" s="391" t="s">
        <v>626</v>
      </c>
      <c r="E66" s="391"/>
      <c r="F66" s="391"/>
      <c r="G66" s="391"/>
      <c r="H66" s="391"/>
      <c r="I66" s="391"/>
      <c r="J66" s="391"/>
      <c r="K66" s="268"/>
    </row>
    <row r="67" spans="2:11" ht="15" customHeight="1">
      <c r="B67" s="267"/>
      <c r="C67" s="272"/>
      <c r="D67" s="391" t="s">
        <v>627</v>
      </c>
      <c r="E67" s="391"/>
      <c r="F67" s="391"/>
      <c r="G67" s="391"/>
      <c r="H67" s="391"/>
      <c r="I67" s="391"/>
      <c r="J67" s="391"/>
      <c r="K67" s="268"/>
    </row>
    <row r="68" spans="2:11" ht="15" customHeight="1">
      <c r="B68" s="267"/>
      <c r="C68" s="272"/>
      <c r="D68" s="391" t="s">
        <v>628</v>
      </c>
      <c r="E68" s="391"/>
      <c r="F68" s="391"/>
      <c r="G68" s="391"/>
      <c r="H68" s="391"/>
      <c r="I68" s="391"/>
      <c r="J68" s="391"/>
      <c r="K68" s="268"/>
    </row>
    <row r="69" spans="2:11" ht="12.75" customHeight="1">
      <c r="B69" s="276"/>
      <c r="C69" s="277"/>
      <c r="D69" s="277"/>
      <c r="E69" s="277"/>
      <c r="F69" s="277"/>
      <c r="G69" s="277"/>
      <c r="H69" s="277"/>
      <c r="I69" s="277"/>
      <c r="J69" s="277"/>
      <c r="K69" s="278"/>
    </row>
    <row r="70" spans="2:11" ht="18.75" customHeight="1">
      <c r="B70" s="279"/>
      <c r="C70" s="279"/>
      <c r="D70" s="279"/>
      <c r="E70" s="279"/>
      <c r="F70" s="279"/>
      <c r="G70" s="279"/>
      <c r="H70" s="279"/>
      <c r="I70" s="279"/>
      <c r="J70" s="279"/>
      <c r="K70" s="280"/>
    </row>
    <row r="71" spans="2:11" ht="18.75" customHeight="1">
      <c r="B71" s="280"/>
      <c r="C71" s="280"/>
      <c r="D71" s="280"/>
      <c r="E71" s="280"/>
      <c r="F71" s="280"/>
      <c r="G71" s="280"/>
      <c r="H71" s="280"/>
      <c r="I71" s="280"/>
      <c r="J71" s="280"/>
      <c r="K71" s="280"/>
    </row>
    <row r="72" spans="2:11" ht="7.5" customHeight="1">
      <c r="B72" s="281"/>
      <c r="C72" s="282"/>
      <c r="D72" s="282"/>
      <c r="E72" s="282"/>
      <c r="F72" s="282"/>
      <c r="G72" s="282"/>
      <c r="H72" s="282"/>
      <c r="I72" s="282"/>
      <c r="J72" s="282"/>
      <c r="K72" s="283"/>
    </row>
    <row r="73" spans="2:11" ht="45" customHeight="1">
      <c r="B73" s="284"/>
      <c r="C73" s="389" t="s">
        <v>91</v>
      </c>
      <c r="D73" s="389"/>
      <c r="E73" s="389"/>
      <c r="F73" s="389"/>
      <c r="G73" s="389"/>
      <c r="H73" s="389"/>
      <c r="I73" s="389"/>
      <c r="J73" s="389"/>
      <c r="K73" s="285"/>
    </row>
    <row r="74" spans="2:11" ht="17.25" customHeight="1">
      <c r="B74" s="284"/>
      <c r="C74" s="286" t="s">
        <v>629</v>
      </c>
      <c r="D74" s="286"/>
      <c r="E74" s="286"/>
      <c r="F74" s="286" t="s">
        <v>630</v>
      </c>
      <c r="G74" s="287"/>
      <c r="H74" s="286" t="s">
        <v>111</v>
      </c>
      <c r="I74" s="286" t="s">
        <v>59</v>
      </c>
      <c r="J74" s="286" t="s">
        <v>631</v>
      </c>
      <c r="K74" s="285"/>
    </row>
    <row r="75" spans="2:11" ht="17.25" customHeight="1">
      <c r="B75" s="284"/>
      <c r="C75" s="288" t="s">
        <v>632</v>
      </c>
      <c r="D75" s="288"/>
      <c r="E75" s="288"/>
      <c r="F75" s="289" t="s">
        <v>633</v>
      </c>
      <c r="G75" s="290"/>
      <c r="H75" s="288"/>
      <c r="I75" s="288"/>
      <c r="J75" s="288" t="s">
        <v>634</v>
      </c>
      <c r="K75" s="285"/>
    </row>
    <row r="76" spans="2:11" ht="5.25" customHeight="1">
      <c r="B76" s="284"/>
      <c r="C76" s="291"/>
      <c r="D76" s="291"/>
      <c r="E76" s="291"/>
      <c r="F76" s="291"/>
      <c r="G76" s="292"/>
      <c r="H76" s="291"/>
      <c r="I76" s="291"/>
      <c r="J76" s="291"/>
      <c r="K76" s="285"/>
    </row>
    <row r="77" spans="2:11" ht="15" customHeight="1">
      <c r="B77" s="284"/>
      <c r="C77" s="274" t="s">
        <v>55</v>
      </c>
      <c r="D77" s="291"/>
      <c r="E77" s="291"/>
      <c r="F77" s="293" t="s">
        <v>635</v>
      </c>
      <c r="G77" s="292"/>
      <c r="H77" s="274" t="s">
        <v>636</v>
      </c>
      <c r="I77" s="274" t="s">
        <v>637</v>
      </c>
      <c r="J77" s="274">
        <v>20</v>
      </c>
      <c r="K77" s="285"/>
    </row>
    <row r="78" spans="2:11" ht="15" customHeight="1">
      <c r="B78" s="284"/>
      <c r="C78" s="274" t="s">
        <v>638</v>
      </c>
      <c r="D78" s="274"/>
      <c r="E78" s="274"/>
      <c r="F78" s="293" t="s">
        <v>635</v>
      </c>
      <c r="G78" s="292"/>
      <c r="H78" s="274" t="s">
        <v>639</v>
      </c>
      <c r="I78" s="274" t="s">
        <v>637</v>
      </c>
      <c r="J78" s="274">
        <v>120</v>
      </c>
      <c r="K78" s="285"/>
    </row>
    <row r="79" spans="2:11" ht="15" customHeight="1">
      <c r="B79" s="294"/>
      <c r="C79" s="274" t="s">
        <v>640</v>
      </c>
      <c r="D79" s="274"/>
      <c r="E79" s="274"/>
      <c r="F79" s="293" t="s">
        <v>641</v>
      </c>
      <c r="G79" s="292"/>
      <c r="H79" s="274" t="s">
        <v>642</v>
      </c>
      <c r="I79" s="274" t="s">
        <v>637</v>
      </c>
      <c r="J79" s="274">
        <v>50</v>
      </c>
      <c r="K79" s="285"/>
    </row>
    <row r="80" spans="2:11" ht="15" customHeight="1">
      <c r="B80" s="294"/>
      <c r="C80" s="274" t="s">
        <v>643</v>
      </c>
      <c r="D80" s="274"/>
      <c r="E80" s="274"/>
      <c r="F80" s="293" t="s">
        <v>635</v>
      </c>
      <c r="G80" s="292"/>
      <c r="H80" s="274" t="s">
        <v>644</v>
      </c>
      <c r="I80" s="274" t="s">
        <v>645</v>
      </c>
      <c r="J80" s="274"/>
      <c r="K80" s="285"/>
    </row>
    <row r="81" spans="2:11" ht="15" customHeight="1">
      <c r="B81" s="294"/>
      <c r="C81" s="295" t="s">
        <v>646</v>
      </c>
      <c r="D81" s="295"/>
      <c r="E81" s="295"/>
      <c r="F81" s="296" t="s">
        <v>641</v>
      </c>
      <c r="G81" s="295"/>
      <c r="H81" s="295" t="s">
        <v>647</v>
      </c>
      <c r="I81" s="295" t="s">
        <v>637</v>
      </c>
      <c r="J81" s="295">
        <v>15</v>
      </c>
      <c r="K81" s="285"/>
    </row>
    <row r="82" spans="2:11" ht="15" customHeight="1">
      <c r="B82" s="294"/>
      <c r="C82" s="295" t="s">
        <v>648</v>
      </c>
      <c r="D82" s="295"/>
      <c r="E82" s="295"/>
      <c r="F82" s="296" t="s">
        <v>641</v>
      </c>
      <c r="G82" s="295"/>
      <c r="H82" s="295" t="s">
        <v>649</v>
      </c>
      <c r="I82" s="295" t="s">
        <v>637</v>
      </c>
      <c r="J82" s="295">
        <v>15</v>
      </c>
      <c r="K82" s="285"/>
    </row>
    <row r="83" spans="2:11" ht="15" customHeight="1">
      <c r="B83" s="294"/>
      <c r="C83" s="295" t="s">
        <v>650</v>
      </c>
      <c r="D83" s="295"/>
      <c r="E83" s="295"/>
      <c r="F83" s="296" t="s">
        <v>641</v>
      </c>
      <c r="G83" s="295"/>
      <c r="H83" s="295" t="s">
        <v>651</v>
      </c>
      <c r="I83" s="295" t="s">
        <v>637</v>
      </c>
      <c r="J83" s="295">
        <v>20</v>
      </c>
      <c r="K83" s="285"/>
    </row>
    <row r="84" spans="2:11" ht="15" customHeight="1">
      <c r="B84" s="294"/>
      <c r="C84" s="295" t="s">
        <v>652</v>
      </c>
      <c r="D84" s="295"/>
      <c r="E84" s="295"/>
      <c r="F84" s="296" t="s">
        <v>641</v>
      </c>
      <c r="G84" s="295"/>
      <c r="H84" s="295" t="s">
        <v>653</v>
      </c>
      <c r="I84" s="295" t="s">
        <v>637</v>
      </c>
      <c r="J84" s="295">
        <v>20</v>
      </c>
      <c r="K84" s="285"/>
    </row>
    <row r="85" spans="2:11" ht="15" customHeight="1">
      <c r="B85" s="294"/>
      <c r="C85" s="274" t="s">
        <v>654</v>
      </c>
      <c r="D85" s="274"/>
      <c r="E85" s="274"/>
      <c r="F85" s="293" t="s">
        <v>641</v>
      </c>
      <c r="G85" s="292"/>
      <c r="H85" s="274" t="s">
        <v>655</v>
      </c>
      <c r="I85" s="274" t="s">
        <v>637</v>
      </c>
      <c r="J85" s="274">
        <v>50</v>
      </c>
      <c r="K85" s="285"/>
    </row>
    <row r="86" spans="2:11" ht="15" customHeight="1">
      <c r="B86" s="294"/>
      <c r="C86" s="274" t="s">
        <v>656</v>
      </c>
      <c r="D86" s="274"/>
      <c r="E86" s="274"/>
      <c r="F86" s="293" t="s">
        <v>641</v>
      </c>
      <c r="G86" s="292"/>
      <c r="H86" s="274" t="s">
        <v>657</v>
      </c>
      <c r="I86" s="274" t="s">
        <v>637</v>
      </c>
      <c r="J86" s="274">
        <v>20</v>
      </c>
      <c r="K86" s="285"/>
    </row>
    <row r="87" spans="2:11" ht="15" customHeight="1">
      <c r="B87" s="294"/>
      <c r="C87" s="274" t="s">
        <v>658</v>
      </c>
      <c r="D87" s="274"/>
      <c r="E87" s="274"/>
      <c r="F87" s="293" t="s">
        <v>641</v>
      </c>
      <c r="G87" s="292"/>
      <c r="H87" s="274" t="s">
        <v>659</v>
      </c>
      <c r="I87" s="274" t="s">
        <v>637</v>
      </c>
      <c r="J87" s="274">
        <v>20</v>
      </c>
      <c r="K87" s="285"/>
    </row>
    <row r="88" spans="2:11" ht="15" customHeight="1">
      <c r="B88" s="294"/>
      <c r="C88" s="274" t="s">
        <v>660</v>
      </c>
      <c r="D88" s="274"/>
      <c r="E88" s="274"/>
      <c r="F88" s="293" t="s">
        <v>641</v>
      </c>
      <c r="G88" s="292"/>
      <c r="H88" s="274" t="s">
        <v>661</v>
      </c>
      <c r="I88" s="274" t="s">
        <v>637</v>
      </c>
      <c r="J88" s="274">
        <v>50</v>
      </c>
      <c r="K88" s="285"/>
    </row>
    <row r="89" spans="2:11" ht="15" customHeight="1">
      <c r="B89" s="294"/>
      <c r="C89" s="274" t="s">
        <v>662</v>
      </c>
      <c r="D89" s="274"/>
      <c r="E89" s="274"/>
      <c r="F89" s="293" t="s">
        <v>641</v>
      </c>
      <c r="G89" s="292"/>
      <c r="H89" s="274" t="s">
        <v>662</v>
      </c>
      <c r="I89" s="274" t="s">
        <v>637</v>
      </c>
      <c r="J89" s="274">
        <v>50</v>
      </c>
      <c r="K89" s="285"/>
    </row>
    <row r="90" spans="2:11" ht="15" customHeight="1">
      <c r="B90" s="294"/>
      <c r="C90" s="274" t="s">
        <v>116</v>
      </c>
      <c r="D90" s="274"/>
      <c r="E90" s="274"/>
      <c r="F90" s="293" t="s">
        <v>641</v>
      </c>
      <c r="G90" s="292"/>
      <c r="H90" s="274" t="s">
        <v>663</v>
      </c>
      <c r="I90" s="274" t="s">
        <v>637</v>
      </c>
      <c r="J90" s="274">
        <v>255</v>
      </c>
      <c r="K90" s="285"/>
    </row>
    <row r="91" spans="2:11" ht="15" customHeight="1">
      <c r="B91" s="294"/>
      <c r="C91" s="274" t="s">
        <v>664</v>
      </c>
      <c r="D91" s="274"/>
      <c r="E91" s="274"/>
      <c r="F91" s="293" t="s">
        <v>635</v>
      </c>
      <c r="G91" s="292"/>
      <c r="H91" s="274" t="s">
        <v>665</v>
      </c>
      <c r="I91" s="274" t="s">
        <v>666</v>
      </c>
      <c r="J91" s="274"/>
      <c r="K91" s="285"/>
    </row>
    <row r="92" spans="2:11" ht="15" customHeight="1">
      <c r="B92" s="294"/>
      <c r="C92" s="274" t="s">
        <v>667</v>
      </c>
      <c r="D92" s="274"/>
      <c r="E92" s="274"/>
      <c r="F92" s="293" t="s">
        <v>635</v>
      </c>
      <c r="G92" s="292"/>
      <c r="H92" s="274" t="s">
        <v>668</v>
      </c>
      <c r="I92" s="274" t="s">
        <v>669</v>
      </c>
      <c r="J92" s="274"/>
      <c r="K92" s="285"/>
    </row>
    <row r="93" spans="2:11" ht="15" customHeight="1">
      <c r="B93" s="294"/>
      <c r="C93" s="274" t="s">
        <v>670</v>
      </c>
      <c r="D93" s="274"/>
      <c r="E93" s="274"/>
      <c r="F93" s="293" t="s">
        <v>635</v>
      </c>
      <c r="G93" s="292"/>
      <c r="H93" s="274" t="s">
        <v>670</v>
      </c>
      <c r="I93" s="274" t="s">
        <v>669</v>
      </c>
      <c r="J93" s="274"/>
      <c r="K93" s="285"/>
    </row>
    <row r="94" spans="2:11" ht="15" customHeight="1">
      <c r="B94" s="294"/>
      <c r="C94" s="274" t="s">
        <v>40</v>
      </c>
      <c r="D94" s="274"/>
      <c r="E94" s="274"/>
      <c r="F94" s="293" t="s">
        <v>635</v>
      </c>
      <c r="G94" s="292"/>
      <c r="H94" s="274" t="s">
        <v>671</v>
      </c>
      <c r="I94" s="274" t="s">
        <v>669</v>
      </c>
      <c r="J94" s="274"/>
      <c r="K94" s="285"/>
    </row>
    <row r="95" spans="2:11" ht="15" customHeight="1">
      <c r="B95" s="294"/>
      <c r="C95" s="274" t="s">
        <v>50</v>
      </c>
      <c r="D95" s="274"/>
      <c r="E95" s="274"/>
      <c r="F95" s="293" t="s">
        <v>635</v>
      </c>
      <c r="G95" s="292"/>
      <c r="H95" s="274" t="s">
        <v>672</v>
      </c>
      <c r="I95" s="274" t="s">
        <v>669</v>
      </c>
      <c r="J95" s="274"/>
      <c r="K95" s="285"/>
    </row>
    <row r="96" spans="2:11" ht="15" customHeight="1">
      <c r="B96" s="297"/>
      <c r="C96" s="298"/>
      <c r="D96" s="298"/>
      <c r="E96" s="298"/>
      <c r="F96" s="298"/>
      <c r="G96" s="298"/>
      <c r="H96" s="298"/>
      <c r="I96" s="298"/>
      <c r="J96" s="298"/>
      <c r="K96" s="299"/>
    </row>
    <row r="97" spans="2:11" ht="18.75" customHeight="1">
      <c r="B97" s="300"/>
      <c r="C97" s="301"/>
      <c r="D97" s="301"/>
      <c r="E97" s="301"/>
      <c r="F97" s="301"/>
      <c r="G97" s="301"/>
      <c r="H97" s="301"/>
      <c r="I97" s="301"/>
      <c r="J97" s="301"/>
      <c r="K97" s="300"/>
    </row>
    <row r="98" spans="2:11" ht="18.75" customHeight="1">
      <c r="B98" s="280"/>
      <c r="C98" s="280"/>
      <c r="D98" s="280"/>
      <c r="E98" s="280"/>
      <c r="F98" s="280"/>
      <c r="G98" s="280"/>
      <c r="H98" s="280"/>
      <c r="I98" s="280"/>
      <c r="J98" s="280"/>
      <c r="K98" s="280"/>
    </row>
    <row r="99" spans="2:11" ht="7.5" customHeight="1">
      <c r="B99" s="281"/>
      <c r="C99" s="282"/>
      <c r="D99" s="282"/>
      <c r="E99" s="282"/>
      <c r="F99" s="282"/>
      <c r="G99" s="282"/>
      <c r="H99" s="282"/>
      <c r="I99" s="282"/>
      <c r="J99" s="282"/>
      <c r="K99" s="283"/>
    </row>
    <row r="100" spans="2:11" ht="45" customHeight="1">
      <c r="B100" s="284"/>
      <c r="C100" s="389" t="s">
        <v>673</v>
      </c>
      <c r="D100" s="389"/>
      <c r="E100" s="389"/>
      <c r="F100" s="389"/>
      <c r="G100" s="389"/>
      <c r="H100" s="389"/>
      <c r="I100" s="389"/>
      <c r="J100" s="389"/>
      <c r="K100" s="285"/>
    </row>
    <row r="101" spans="2:11" ht="17.25" customHeight="1">
      <c r="B101" s="284"/>
      <c r="C101" s="286" t="s">
        <v>629</v>
      </c>
      <c r="D101" s="286"/>
      <c r="E101" s="286"/>
      <c r="F101" s="286" t="s">
        <v>630</v>
      </c>
      <c r="G101" s="287"/>
      <c r="H101" s="286" t="s">
        <v>111</v>
      </c>
      <c r="I101" s="286" t="s">
        <v>59</v>
      </c>
      <c r="J101" s="286" t="s">
        <v>631</v>
      </c>
      <c r="K101" s="285"/>
    </row>
    <row r="102" spans="2:11" ht="17.25" customHeight="1">
      <c r="B102" s="284"/>
      <c r="C102" s="288" t="s">
        <v>632</v>
      </c>
      <c r="D102" s="288"/>
      <c r="E102" s="288"/>
      <c r="F102" s="289" t="s">
        <v>633</v>
      </c>
      <c r="G102" s="290"/>
      <c r="H102" s="288"/>
      <c r="I102" s="288"/>
      <c r="J102" s="288" t="s">
        <v>634</v>
      </c>
      <c r="K102" s="285"/>
    </row>
    <row r="103" spans="2:11" ht="5.25" customHeight="1">
      <c r="B103" s="284"/>
      <c r="C103" s="286"/>
      <c r="D103" s="286"/>
      <c r="E103" s="286"/>
      <c r="F103" s="286"/>
      <c r="G103" s="302"/>
      <c r="H103" s="286"/>
      <c r="I103" s="286"/>
      <c r="J103" s="286"/>
      <c r="K103" s="285"/>
    </row>
    <row r="104" spans="2:11" ht="15" customHeight="1">
      <c r="B104" s="284"/>
      <c r="C104" s="274" t="s">
        <v>55</v>
      </c>
      <c r="D104" s="291"/>
      <c r="E104" s="291"/>
      <c r="F104" s="293" t="s">
        <v>635</v>
      </c>
      <c r="G104" s="302"/>
      <c r="H104" s="274" t="s">
        <v>674</v>
      </c>
      <c r="I104" s="274" t="s">
        <v>637</v>
      </c>
      <c r="J104" s="274">
        <v>20</v>
      </c>
      <c r="K104" s="285"/>
    </row>
    <row r="105" spans="2:11" ht="15" customHeight="1">
      <c r="B105" s="284"/>
      <c r="C105" s="274" t="s">
        <v>638</v>
      </c>
      <c r="D105" s="274"/>
      <c r="E105" s="274"/>
      <c r="F105" s="293" t="s">
        <v>635</v>
      </c>
      <c r="G105" s="274"/>
      <c r="H105" s="274" t="s">
        <v>674</v>
      </c>
      <c r="I105" s="274" t="s">
        <v>637</v>
      </c>
      <c r="J105" s="274">
        <v>120</v>
      </c>
      <c r="K105" s="285"/>
    </row>
    <row r="106" spans="2:11" ht="15" customHeight="1">
      <c r="B106" s="294"/>
      <c r="C106" s="274" t="s">
        <v>640</v>
      </c>
      <c r="D106" s="274"/>
      <c r="E106" s="274"/>
      <c r="F106" s="293" t="s">
        <v>641</v>
      </c>
      <c r="G106" s="274"/>
      <c r="H106" s="274" t="s">
        <v>674</v>
      </c>
      <c r="I106" s="274" t="s">
        <v>637</v>
      </c>
      <c r="J106" s="274">
        <v>50</v>
      </c>
      <c r="K106" s="285"/>
    </row>
    <row r="107" spans="2:11" ht="15" customHeight="1">
      <c r="B107" s="294"/>
      <c r="C107" s="274" t="s">
        <v>643</v>
      </c>
      <c r="D107" s="274"/>
      <c r="E107" s="274"/>
      <c r="F107" s="293" t="s">
        <v>635</v>
      </c>
      <c r="G107" s="274"/>
      <c r="H107" s="274" t="s">
        <v>674</v>
      </c>
      <c r="I107" s="274" t="s">
        <v>645</v>
      </c>
      <c r="J107" s="274"/>
      <c r="K107" s="285"/>
    </row>
    <row r="108" spans="2:11" ht="15" customHeight="1">
      <c r="B108" s="294"/>
      <c r="C108" s="274" t="s">
        <v>654</v>
      </c>
      <c r="D108" s="274"/>
      <c r="E108" s="274"/>
      <c r="F108" s="293" t="s">
        <v>641</v>
      </c>
      <c r="G108" s="274"/>
      <c r="H108" s="274" t="s">
        <v>674</v>
      </c>
      <c r="I108" s="274" t="s">
        <v>637</v>
      </c>
      <c r="J108" s="274">
        <v>50</v>
      </c>
      <c r="K108" s="285"/>
    </row>
    <row r="109" spans="2:11" ht="15" customHeight="1">
      <c r="B109" s="294"/>
      <c r="C109" s="274" t="s">
        <v>662</v>
      </c>
      <c r="D109" s="274"/>
      <c r="E109" s="274"/>
      <c r="F109" s="293" t="s">
        <v>641</v>
      </c>
      <c r="G109" s="274"/>
      <c r="H109" s="274" t="s">
        <v>674</v>
      </c>
      <c r="I109" s="274" t="s">
        <v>637</v>
      </c>
      <c r="J109" s="274">
        <v>50</v>
      </c>
      <c r="K109" s="285"/>
    </row>
    <row r="110" spans="2:11" ht="15" customHeight="1">
      <c r="B110" s="294"/>
      <c r="C110" s="274" t="s">
        <v>660</v>
      </c>
      <c r="D110" s="274"/>
      <c r="E110" s="274"/>
      <c r="F110" s="293" t="s">
        <v>641</v>
      </c>
      <c r="G110" s="274"/>
      <c r="H110" s="274" t="s">
        <v>674</v>
      </c>
      <c r="I110" s="274" t="s">
        <v>637</v>
      </c>
      <c r="J110" s="274">
        <v>50</v>
      </c>
      <c r="K110" s="285"/>
    </row>
    <row r="111" spans="2:11" ht="15" customHeight="1">
      <c r="B111" s="294"/>
      <c r="C111" s="274" t="s">
        <v>55</v>
      </c>
      <c r="D111" s="274"/>
      <c r="E111" s="274"/>
      <c r="F111" s="293" t="s">
        <v>635</v>
      </c>
      <c r="G111" s="274"/>
      <c r="H111" s="274" t="s">
        <v>675</v>
      </c>
      <c r="I111" s="274" t="s">
        <v>637</v>
      </c>
      <c r="J111" s="274">
        <v>20</v>
      </c>
      <c r="K111" s="285"/>
    </row>
    <row r="112" spans="2:11" ht="15" customHeight="1">
      <c r="B112" s="294"/>
      <c r="C112" s="274" t="s">
        <v>676</v>
      </c>
      <c r="D112" s="274"/>
      <c r="E112" s="274"/>
      <c r="F112" s="293" t="s">
        <v>635</v>
      </c>
      <c r="G112" s="274"/>
      <c r="H112" s="274" t="s">
        <v>677</v>
      </c>
      <c r="I112" s="274" t="s">
        <v>637</v>
      </c>
      <c r="J112" s="274">
        <v>120</v>
      </c>
      <c r="K112" s="285"/>
    </row>
    <row r="113" spans="2:11" ht="15" customHeight="1">
      <c r="B113" s="294"/>
      <c r="C113" s="274" t="s">
        <v>40</v>
      </c>
      <c r="D113" s="274"/>
      <c r="E113" s="274"/>
      <c r="F113" s="293" t="s">
        <v>635</v>
      </c>
      <c r="G113" s="274"/>
      <c r="H113" s="274" t="s">
        <v>678</v>
      </c>
      <c r="I113" s="274" t="s">
        <v>669</v>
      </c>
      <c r="J113" s="274"/>
      <c r="K113" s="285"/>
    </row>
    <row r="114" spans="2:11" ht="15" customHeight="1">
      <c r="B114" s="294"/>
      <c r="C114" s="274" t="s">
        <v>50</v>
      </c>
      <c r="D114" s="274"/>
      <c r="E114" s="274"/>
      <c r="F114" s="293" t="s">
        <v>635</v>
      </c>
      <c r="G114" s="274"/>
      <c r="H114" s="274" t="s">
        <v>679</v>
      </c>
      <c r="I114" s="274" t="s">
        <v>669</v>
      </c>
      <c r="J114" s="274"/>
      <c r="K114" s="285"/>
    </row>
    <row r="115" spans="2:11" ht="15" customHeight="1">
      <c r="B115" s="294"/>
      <c r="C115" s="274" t="s">
        <v>59</v>
      </c>
      <c r="D115" s="274"/>
      <c r="E115" s="274"/>
      <c r="F115" s="293" t="s">
        <v>635</v>
      </c>
      <c r="G115" s="274"/>
      <c r="H115" s="274" t="s">
        <v>680</v>
      </c>
      <c r="I115" s="274" t="s">
        <v>681</v>
      </c>
      <c r="J115" s="274"/>
      <c r="K115" s="285"/>
    </row>
    <row r="116" spans="2:11" ht="15" customHeight="1">
      <c r="B116" s="297"/>
      <c r="C116" s="303"/>
      <c r="D116" s="303"/>
      <c r="E116" s="303"/>
      <c r="F116" s="303"/>
      <c r="G116" s="303"/>
      <c r="H116" s="303"/>
      <c r="I116" s="303"/>
      <c r="J116" s="303"/>
      <c r="K116" s="299"/>
    </row>
    <row r="117" spans="2:11" ht="18.75" customHeight="1">
      <c r="B117" s="304"/>
      <c r="C117" s="270"/>
      <c r="D117" s="270"/>
      <c r="E117" s="270"/>
      <c r="F117" s="305"/>
      <c r="G117" s="270"/>
      <c r="H117" s="270"/>
      <c r="I117" s="270"/>
      <c r="J117" s="270"/>
      <c r="K117" s="304"/>
    </row>
    <row r="118" spans="2:11" ht="18.75" customHeight="1">
      <c r="B118" s="280"/>
      <c r="C118" s="280"/>
      <c r="D118" s="280"/>
      <c r="E118" s="280"/>
      <c r="F118" s="280"/>
      <c r="G118" s="280"/>
      <c r="H118" s="280"/>
      <c r="I118" s="280"/>
      <c r="J118" s="280"/>
      <c r="K118" s="280"/>
    </row>
    <row r="119" spans="2:11" ht="7.5" customHeight="1">
      <c r="B119" s="306"/>
      <c r="C119" s="307"/>
      <c r="D119" s="307"/>
      <c r="E119" s="307"/>
      <c r="F119" s="307"/>
      <c r="G119" s="307"/>
      <c r="H119" s="307"/>
      <c r="I119" s="307"/>
      <c r="J119" s="307"/>
      <c r="K119" s="308"/>
    </row>
    <row r="120" spans="2:11" ht="45" customHeight="1">
      <c r="B120" s="309"/>
      <c r="C120" s="388" t="s">
        <v>682</v>
      </c>
      <c r="D120" s="388"/>
      <c r="E120" s="388"/>
      <c r="F120" s="388"/>
      <c r="G120" s="388"/>
      <c r="H120" s="388"/>
      <c r="I120" s="388"/>
      <c r="J120" s="388"/>
      <c r="K120" s="310"/>
    </row>
    <row r="121" spans="2:11" ht="17.25" customHeight="1">
      <c r="B121" s="311"/>
      <c r="C121" s="286" t="s">
        <v>629</v>
      </c>
      <c r="D121" s="286"/>
      <c r="E121" s="286"/>
      <c r="F121" s="286" t="s">
        <v>630</v>
      </c>
      <c r="G121" s="287"/>
      <c r="H121" s="286" t="s">
        <v>111</v>
      </c>
      <c r="I121" s="286" t="s">
        <v>59</v>
      </c>
      <c r="J121" s="286" t="s">
        <v>631</v>
      </c>
      <c r="K121" s="312"/>
    </row>
    <row r="122" spans="2:11" ht="17.25" customHeight="1">
      <c r="B122" s="311"/>
      <c r="C122" s="288" t="s">
        <v>632</v>
      </c>
      <c r="D122" s="288"/>
      <c r="E122" s="288"/>
      <c r="F122" s="289" t="s">
        <v>633</v>
      </c>
      <c r="G122" s="290"/>
      <c r="H122" s="288"/>
      <c r="I122" s="288"/>
      <c r="J122" s="288" t="s">
        <v>634</v>
      </c>
      <c r="K122" s="312"/>
    </row>
    <row r="123" spans="2:11" ht="5.25" customHeight="1">
      <c r="B123" s="313"/>
      <c r="C123" s="291"/>
      <c r="D123" s="291"/>
      <c r="E123" s="291"/>
      <c r="F123" s="291"/>
      <c r="G123" s="274"/>
      <c r="H123" s="291"/>
      <c r="I123" s="291"/>
      <c r="J123" s="291"/>
      <c r="K123" s="314"/>
    </row>
    <row r="124" spans="2:11" ht="15" customHeight="1">
      <c r="B124" s="313"/>
      <c r="C124" s="274" t="s">
        <v>638</v>
      </c>
      <c r="D124" s="291"/>
      <c r="E124" s="291"/>
      <c r="F124" s="293" t="s">
        <v>635</v>
      </c>
      <c r="G124" s="274"/>
      <c r="H124" s="274" t="s">
        <v>674</v>
      </c>
      <c r="I124" s="274" t="s">
        <v>637</v>
      </c>
      <c r="J124" s="274">
        <v>120</v>
      </c>
      <c r="K124" s="315"/>
    </row>
    <row r="125" spans="2:11" ht="15" customHeight="1">
      <c r="B125" s="313"/>
      <c r="C125" s="274" t="s">
        <v>683</v>
      </c>
      <c r="D125" s="274"/>
      <c r="E125" s="274"/>
      <c r="F125" s="293" t="s">
        <v>635</v>
      </c>
      <c r="G125" s="274"/>
      <c r="H125" s="274" t="s">
        <v>684</v>
      </c>
      <c r="I125" s="274" t="s">
        <v>637</v>
      </c>
      <c r="J125" s="274" t="s">
        <v>685</v>
      </c>
      <c r="K125" s="315"/>
    </row>
    <row r="126" spans="2:11" ht="15" customHeight="1">
      <c r="B126" s="313"/>
      <c r="C126" s="274" t="s">
        <v>584</v>
      </c>
      <c r="D126" s="274"/>
      <c r="E126" s="274"/>
      <c r="F126" s="293" t="s">
        <v>635</v>
      </c>
      <c r="G126" s="274"/>
      <c r="H126" s="274" t="s">
        <v>686</v>
      </c>
      <c r="I126" s="274" t="s">
        <v>637</v>
      </c>
      <c r="J126" s="274" t="s">
        <v>685</v>
      </c>
      <c r="K126" s="315"/>
    </row>
    <row r="127" spans="2:11" ht="15" customHeight="1">
      <c r="B127" s="313"/>
      <c r="C127" s="274" t="s">
        <v>646</v>
      </c>
      <c r="D127" s="274"/>
      <c r="E127" s="274"/>
      <c r="F127" s="293" t="s">
        <v>641</v>
      </c>
      <c r="G127" s="274"/>
      <c r="H127" s="274" t="s">
        <v>647</v>
      </c>
      <c r="I127" s="274" t="s">
        <v>637</v>
      </c>
      <c r="J127" s="274">
        <v>15</v>
      </c>
      <c r="K127" s="315"/>
    </row>
    <row r="128" spans="2:11" ht="15" customHeight="1">
      <c r="B128" s="313"/>
      <c r="C128" s="295" t="s">
        <v>648</v>
      </c>
      <c r="D128" s="295"/>
      <c r="E128" s="295"/>
      <c r="F128" s="296" t="s">
        <v>641</v>
      </c>
      <c r="G128" s="295"/>
      <c r="H128" s="295" t="s">
        <v>649</v>
      </c>
      <c r="I128" s="295" t="s">
        <v>637</v>
      </c>
      <c r="J128" s="295">
        <v>15</v>
      </c>
      <c r="K128" s="315"/>
    </row>
    <row r="129" spans="2:11" ht="15" customHeight="1">
      <c r="B129" s="313"/>
      <c r="C129" s="295" t="s">
        <v>650</v>
      </c>
      <c r="D129" s="295"/>
      <c r="E129" s="295"/>
      <c r="F129" s="296" t="s">
        <v>641</v>
      </c>
      <c r="G129" s="295"/>
      <c r="H129" s="295" t="s">
        <v>651</v>
      </c>
      <c r="I129" s="295" t="s">
        <v>637</v>
      </c>
      <c r="J129" s="295">
        <v>20</v>
      </c>
      <c r="K129" s="315"/>
    </row>
    <row r="130" spans="2:11" ht="15" customHeight="1">
      <c r="B130" s="313"/>
      <c r="C130" s="295" t="s">
        <v>652</v>
      </c>
      <c r="D130" s="295"/>
      <c r="E130" s="295"/>
      <c r="F130" s="296" t="s">
        <v>641</v>
      </c>
      <c r="G130" s="295"/>
      <c r="H130" s="295" t="s">
        <v>653</v>
      </c>
      <c r="I130" s="295" t="s">
        <v>637</v>
      </c>
      <c r="J130" s="295">
        <v>20</v>
      </c>
      <c r="K130" s="315"/>
    </row>
    <row r="131" spans="2:11" ht="15" customHeight="1">
      <c r="B131" s="313"/>
      <c r="C131" s="274" t="s">
        <v>640</v>
      </c>
      <c r="D131" s="274"/>
      <c r="E131" s="274"/>
      <c r="F131" s="293" t="s">
        <v>641</v>
      </c>
      <c r="G131" s="274"/>
      <c r="H131" s="274" t="s">
        <v>674</v>
      </c>
      <c r="I131" s="274" t="s">
        <v>637</v>
      </c>
      <c r="J131" s="274">
        <v>50</v>
      </c>
      <c r="K131" s="315"/>
    </row>
    <row r="132" spans="2:11" ht="15" customHeight="1">
      <c r="B132" s="313"/>
      <c r="C132" s="274" t="s">
        <v>654</v>
      </c>
      <c r="D132" s="274"/>
      <c r="E132" s="274"/>
      <c r="F132" s="293" t="s">
        <v>641</v>
      </c>
      <c r="G132" s="274"/>
      <c r="H132" s="274" t="s">
        <v>674</v>
      </c>
      <c r="I132" s="274" t="s">
        <v>637</v>
      </c>
      <c r="J132" s="274">
        <v>50</v>
      </c>
      <c r="K132" s="315"/>
    </row>
    <row r="133" spans="2:11" ht="15" customHeight="1">
      <c r="B133" s="313"/>
      <c r="C133" s="274" t="s">
        <v>660</v>
      </c>
      <c r="D133" s="274"/>
      <c r="E133" s="274"/>
      <c r="F133" s="293" t="s">
        <v>641</v>
      </c>
      <c r="G133" s="274"/>
      <c r="H133" s="274" t="s">
        <v>674</v>
      </c>
      <c r="I133" s="274" t="s">
        <v>637</v>
      </c>
      <c r="J133" s="274">
        <v>50</v>
      </c>
      <c r="K133" s="315"/>
    </row>
    <row r="134" spans="2:11" ht="15" customHeight="1">
      <c r="B134" s="313"/>
      <c r="C134" s="274" t="s">
        <v>662</v>
      </c>
      <c r="D134" s="274"/>
      <c r="E134" s="274"/>
      <c r="F134" s="293" t="s">
        <v>641</v>
      </c>
      <c r="G134" s="274"/>
      <c r="H134" s="274" t="s">
        <v>674</v>
      </c>
      <c r="I134" s="274" t="s">
        <v>637</v>
      </c>
      <c r="J134" s="274">
        <v>50</v>
      </c>
      <c r="K134" s="315"/>
    </row>
    <row r="135" spans="2:11" ht="15" customHeight="1">
      <c r="B135" s="313"/>
      <c r="C135" s="274" t="s">
        <v>116</v>
      </c>
      <c r="D135" s="274"/>
      <c r="E135" s="274"/>
      <c r="F135" s="293" t="s">
        <v>641</v>
      </c>
      <c r="G135" s="274"/>
      <c r="H135" s="274" t="s">
        <v>687</v>
      </c>
      <c r="I135" s="274" t="s">
        <v>637</v>
      </c>
      <c r="J135" s="274">
        <v>255</v>
      </c>
      <c r="K135" s="315"/>
    </row>
    <row r="136" spans="2:11" ht="15" customHeight="1">
      <c r="B136" s="313"/>
      <c r="C136" s="274" t="s">
        <v>664</v>
      </c>
      <c r="D136" s="274"/>
      <c r="E136" s="274"/>
      <c r="F136" s="293" t="s">
        <v>635</v>
      </c>
      <c r="G136" s="274"/>
      <c r="H136" s="274" t="s">
        <v>688</v>
      </c>
      <c r="I136" s="274" t="s">
        <v>666</v>
      </c>
      <c r="J136" s="274"/>
      <c r="K136" s="315"/>
    </row>
    <row r="137" spans="2:11" ht="15" customHeight="1">
      <c r="B137" s="313"/>
      <c r="C137" s="274" t="s">
        <v>667</v>
      </c>
      <c r="D137" s="274"/>
      <c r="E137" s="274"/>
      <c r="F137" s="293" t="s">
        <v>635</v>
      </c>
      <c r="G137" s="274"/>
      <c r="H137" s="274" t="s">
        <v>689</v>
      </c>
      <c r="I137" s="274" t="s">
        <v>669</v>
      </c>
      <c r="J137" s="274"/>
      <c r="K137" s="315"/>
    </row>
    <row r="138" spans="2:11" ht="15" customHeight="1">
      <c r="B138" s="313"/>
      <c r="C138" s="274" t="s">
        <v>670</v>
      </c>
      <c r="D138" s="274"/>
      <c r="E138" s="274"/>
      <c r="F138" s="293" t="s">
        <v>635</v>
      </c>
      <c r="G138" s="274"/>
      <c r="H138" s="274" t="s">
        <v>670</v>
      </c>
      <c r="I138" s="274" t="s">
        <v>669</v>
      </c>
      <c r="J138" s="274"/>
      <c r="K138" s="315"/>
    </row>
    <row r="139" spans="2:11" ht="15" customHeight="1">
      <c r="B139" s="313"/>
      <c r="C139" s="274" t="s">
        <v>40</v>
      </c>
      <c r="D139" s="274"/>
      <c r="E139" s="274"/>
      <c r="F139" s="293" t="s">
        <v>635</v>
      </c>
      <c r="G139" s="274"/>
      <c r="H139" s="274" t="s">
        <v>690</v>
      </c>
      <c r="I139" s="274" t="s">
        <v>669</v>
      </c>
      <c r="J139" s="274"/>
      <c r="K139" s="315"/>
    </row>
    <row r="140" spans="2:11" ht="15" customHeight="1">
      <c r="B140" s="313"/>
      <c r="C140" s="274" t="s">
        <v>691</v>
      </c>
      <c r="D140" s="274"/>
      <c r="E140" s="274"/>
      <c r="F140" s="293" t="s">
        <v>635</v>
      </c>
      <c r="G140" s="274"/>
      <c r="H140" s="274" t="s">
        <v>692</v>
      </c>
      <c r="I140" s="274" t="s">
        <v>669</v>
      </c>
      <c r="J140" s="274"/>
      <c r="K140" s="315"/>
    </row>
    <row r="141" spans="2:11" ht="15" customHeight="1">
      <c r="B141" s="316"/>
      <c r="C141" s="317"/>
      <c r="D141" s="317"/>
      <c r="E141" s="317"/>
      <c r="F141" s="317"/>
      <c r="G141" s="317"/>
      <c r="H141" s="317"/>
      <c r="I141" s="317"/>
      <c r="J141" s="317"/>
      <c r="K141" s="318"/>
    </row>
    <row r="142" spans="2:11" ht="18.75" customHeight="1">
      <c r="B142" s="270"/>
      <c r="C142" s="270"/>
      <c r="D142" s="270"/>
      <c r="E142" s="270"/>
      <c r="F142" s="305"/>
      <c r="G142" s="270"/>
      <c r="H142" s="270"/>
      <c r="I142" s="270"/>
      <c r="J142" s="270"/>
      <c r="K142" s="270"/>
    </row>
    <row r="143" spans="2:11" ht="18.75" customHeight="1">
      <c r="B143" s="280"/>
      <c r="C143" s="280"/>
      <c r="D143" s="280"/>
      <c r="E143" s="280"/>
      <c r="F143" s="280"/>
      <c r="G143" s="280"/>
      <c r="H143" s="280"/>
      <c r="I143" s="280"/>
      <c r="J143" s="280"/>
      <c r="K143" s="280"/>
    </row>
    <row r="144" spans="2:11" ht="7.5" customHeight="1">
      <c r="B144" s="281"/>
      <c r="C144" s="282"/>
      <c r="D144" s="282"/>
      <c r="E144" s="282"/>
      <c r="F144" s="282"/>
      <c r="G144" s="282"/>
      <c r="H144" s="282"/>
      <c r="I144" s="282"/>
      <c r="J144" s="282"/>
      <c r="K144" s="283"/>
    </row>
    <row r="145" spans="2:11" ht="45" customHeight="1">
      <c r="B145" s="284"/>
      <c r="C145" s="389" t="s">
        <v>693</v>
      </c>
      <c r="D145" s="389"/>
      <c r="E145" s="389"/>
      <c r="F145" s="389"/>
      <c r="G145" s="389"/>
      <c r="H145" s="389"/>
      <c r="I145" s="389"/>
      <c r="J145" s="389"/>
      <c r="K145" s="285"/>
    </row>
    <row r="146" spans="2:11" ht="17.25" customHeight="1">
      <c r="B146" s="284"/>
      <c r="C146" s="286" t="s">
        <v>629</v>
      </c>
      <c r="D146" s="286"/>
      <c r="E146" s="286"/>
      <c r="F146" s="286" t="s">
        <v>630</v>
      </c>
      <c r="G146" s="287"/>
      <c r="H146" s="286" t="s">
        <v>111</v>
      </c>
      <c r="I146" s="286" t="s">
        <v>59</v>
      </c>
      <c r="J146" s="286" t="s">
        <v>631</v>
      </c>
      <c r="K146" s="285"/>
    </row>
    <row r="147" spans="2:11" ht="17.25" customHeight="1">
      <c r="B147" s="284"/>
      <c r="C147" s="288" t="s">
        <v>632</v>
      </c>
      <c r="D147" s="288"/>
      <c r="E147" s="288"/>
      <c r="F147" s="289" t="s">
        <v>633</v>
      </c>
      <c r="G147" s="290"/>
      <c r="H147" s="288"/>
      <c r="I147" s="288"/>
      <c r="J147" s="288" t="s">
        <v>634</v>
      </c>
      <c r="K147" s="285"/>
    </row>
    <row r="148" spans="2:11" ht="5.25" customHeight="1">
      <c r="B148" s="294"/>
      <c r="C148" s="291"/>
      <c r="D148" s="291"/>
      <c r="E148" s="291"/>
      <c r="F148" s="291"/>
      <c r="G148" s="292"/>
      <c r="H148" s="291"/>
      <c r="I148" s="291"/>
      <c r="J148" s="291"/>
      <c r="K148" s="315"/>
    </row>
    <row r="149" spans="2:11" ht="15" customHeight="1">
      <c r="B149" s="294"/>
      <c r="C149" s="319" t="s">
        <v>638</v>
      </c>
      <c r="D149" s="274"/>
      <c r="E149" s="274"/>
      <c r="F149" s="320" t="s">
        <v>635</v>
      </c>
      <c r="G149" s="274"/>
      <c r="H149" s="319" t="s">
        <v>674</v>
      </c>
      <c r="I149" s="319" t="s">
        <v>637</v>
      </c>
      <c r="J149" s="319">
        <v>120</v>
      </c>
      <c r="K149" s="315"/>
    </row>
    <row r="150" spans="2:11" ht="15" customHeight="1">
      <c r="B150" s="294"/>
      <c r="C150" s="319" t="s">
        <v>683</v>
      </c>
      <c r="D150" s="274"/>
      <c r="E150" s="274"/>
      <c r="F150" s="320" t="s">
        <v>635</v>
      </c>
      <c r="G150" s="274"/>
      <c r="H150" s="319" t="s">
        <v>694</v>
      </c>
      <c r="I150" s="319" t="s">
        <v>637</v>
      </c>
      <c r="J150" s="319" t="s">
        <v>685</v>
      </c>
      <c r="K150" s="315"/>
    </row>
    <row r="151" spans="2:11" ht="15" customHeight="1">
      <c r="B151" s="294"/>
      <c r="C151" s="319" t="s">
        <v>584</v>
      </c>
      <c r="D151" s="274"/>
      <c r="E151" s="274"/>
      <c r="F151" s="320" t="s">
        <v>635</v>
      </c>
      <c r="G151" s="274"/>
      <c r="H151" s="319" t="s">
        <v>695</v>
      </c>
      <c r="I151" s="319" t="s">
        <v>637</v>
      </c>
      <c r="J151" s="319" t="s">
        <v>685</v>
      </c>
      <c r="K151" s="315"/>
    </row>
    <row r="152" spans="2:11" ht="15" customHeight="1">
      <c r="B152" s="294"/>
      <c r="C152" s="319" t="s">
        <v>640</v>
      </c>
      <c r="D152" s="274"/>
      <c r="E152" s="274"/>
      <c r="F152" s="320" t="s">
        <v>641</v>
      </c>
      <c r="G152" s="274"/>
      <c r="H152" s="319" t="s">
        <v>674</v>
      </c>
      <c r="I152" s="319" t="s">
        <v>637</v>
      </c>
      <c r="J152" s="319">
        <v>50</v>
      </c>
      <c r="K152" s="315"/>
    </row>
    <row r="153" spans="2:11" ht="15" customHeight="1">
      <c r="B153" s="294"/>
      <c r="C153" s="319" t="s">
        <v>643</v>
      </c>
      <c r="D153" s="274"/>
      <c r="E153" s="274"/>
      <c r="F153" s="320" t="s">
        <v>635</v>
      </c>
      <c r="G153" s="274"/>
      <c r="H153" s="319" t="s">
        <v>674</v>
      </c>
      <c r="I153" s="319" t="s">
        <v>645</v>
      </c>
      <c r="J153" s="319"/>
      <c r="K153" s="315"/>
    </row>
    <row r="154" spans="2:11" ht="15" customHeight="1">
      <c r="B154" s="294"/>
      <c r="C154" s="319" t="s">
        <v>654</v>
      </c>
      <c r="D154" s="274"/>
      <c r="E154" s="274"/>
      <c r="F154" s="320" t="s">
        <v>641</v>
      </c>
      <c r="G154" s="274"/>
      <c r="H154" s="319" t="s">
        <v>674</v>
      </c>
      <c r="I154" s="319" t="s">
        <v>637</v>
      </c>
      <c r="J154" s="319">
        <v>50</v>
      </c>
      <c r="K154" s="315"/>
    </row>
    <row r="155" spans="2:11" ht="15" customHeight="1">
      <c r="B155" s="294"/>
      <c r="C155" s="319" t="s">
        <v>662</v>
      </c>
      <c r="D155" s="274"/>
      <c r="E155" s="274"/>
      <c r="F155" s="320" t="s">
        <v>641</v>
      </c>
      <c r="G155" s="274"/>
      <c r="H155" s="319" t="s">
        <v>674</v>
      </c>
      <c r="I155" s="319" t="s">
        <v>637</v>
      </c>
      <c r="J155" s="319">
        <v>50</v>
      </c>
      <c r="K155" s="315"/>
    </row>
    <row r="156" spans="2:11" ht="15" customHeight="1">
      <c r="B156" s="294"/>
      <c r="C156" s="319" t="s">
        <v>660</v>
      </c>
      <c r="D156" s="274"/>
      <c r="E156" s="274"/>
      <c r="F156" s="320" t="s">
        <v>641</v>
      </c>
      <c r="G156" s="274"/>
      <c r="H156" s="319" t="s">
        <v>674</v>
      </c>
      <c r="I156" s="319" t="s">
        <v>637</v>
      </c>
      <c r="J156" s="319">
        <v>50</v>
      </c>
      <c r="K156" s="315"/>
    </row>
    <row r="157" spans="2:11" ht="15" customHeight="1">
      <c r="B157" s="294"/>
      <c r="C157" s="319" t="s">
        <v>96</v>
      </c>
      <c r="D157" s="274"/>
      <c r="E157" s="274"/>
      <c r="F157" s="320" t="s">
        <v>635</v>
      </c>
      <c r="G157" s="274"/>
      <c r="H157" s="319" t="s">
        <v>696</v>
      </c>
      <c r="I157" s="319" t="s">
        <v>637</v>
      </c>
      <c r="J157" s="319" t="s">
        <v>697</v>
      </c>
      <c r="K157" s="315"/>
    </row>
    <row r="158" spans="2:11" ht="15" customHeight="1">
      <c r="B158" s="294"/>
      <c r="C158" s="319" t="s">
        <v>698</v>
      </c>
      <c r="D158" s="274"/>
      <c r="E158" s="274"/>
      <c r="F158" s="320" t="s">
        <v>635</v>
      </c>
      <c r="G158" s="274"/>
      <c r="H158" s="319" t="s">
        <v>699</v>
      </c>
      <c r="I158" s="319" t="s">
        <v>669</v>
      </c>
      <c r="J158" s="319"/>
      <c r="K158" s="315"/>
    </row>
    <row r="159" spans="2:11" ht="15" customHeight="1">
      <c r="B159" s="321"/>
      <c r="C159" s="303"/>
      <c r="D159" s="303"/>
      <c r="E159" s="303"/>
      <c r="F159" s="303"/>
      <c r="G159" s="303"/>
      <c r="H159" s="303"/>
      <c r="I159" s="303"/>
      <c r="J159" s="303"/>
      <c r="K159" s="322"/>
    </row>
    <row r="160" spans="2:11" ht="18.75" customHeight="1">
      <c r="B160" s="270"/>
      <c r="C160" s="274"/>
      <c r="D160" s="274"/>
      <c r="E160" s="274"/>
      <c r="F160" s="293"/>
      <c r="G160" s="274"/>
      <c r="H160" s="274"/>
      <c r="I160" s="274"/>
      <c r="J160" s="274"/>
      <c r="K160" s="270"/>
    </row>
    <row r="161" spans="2:11" ht="18.75" customHeight="1">
      <c r="B161" s="280"/>
      <c r="C161" s="280"/>
      <c r="D161" s="280"/>
      <c r="E161" s="280"/>
      <c r="F161" s="280"/>
      <c r="G161" s="280"/>
      <c r="H161" s="280"/>
      <c r="I161" s="280"/>
      <c r="J161" s="280"/>
      <c r="K161" s="280"/>
    </row>
    <row r="162" spans="2:11" ht="7.5" customHeight="1">
      <c r="B162" s="262"/>
      <c r="C162" s="263"/>
      <c r="D162" s="263"/>
      <c r="E162" s="263"/>
      <c r="F162" s="263"/>
      <c r="G162" s="263"/>
      <c r="H162" s="263"/>
      <c r="I162" s="263"/>
      <c r="J162" s="263"/>
      <c r="K162" s="264"/>
    </row>
    <row r="163" spans="2:11" ht="45" customHeight="1">
      <c r="B163" s="265"/>
      <c r="C163" s="388" t="s">
        <v>700</v>
      </c>
      <c r="D163" s="388"/>
      <c r="E163" s="388"/>
      <c r="F163" s="388"/>
      <c r="G163" s="388"/>
      <c r="H163" s="388"/>
      <c r="I163" s="388"/>
      <c r="J163" s="388"/>
      <c r="K163" s="266"/>
    </row>
    <row r="164" spans="2:11" ht="17.25" customHeight="1">
      <c r="B164" s="265"/>
      <c r="C164" s="286" t="s">
        <v>629</v>
      </c>
      <c r="D164" s="286"/>
      <c r="E164" s="286"/>
      <c r="F164" s="286" t="s">
        <v>630</v>
      </c>
      <c r="G164" s="323"/>
      <c r="H164" s="324" t="s">
        <v>111</v>
      </c>
      <c r="I164" s="324" t="s">
        <v>59</v>
      </c>
      <c r="J164" s="286" t="s">
        <v>631</v>
      </c>
      <c r="K164" s="266"/>
    </row>
    <row r="165" spans="2:11" ht="17.25" customHeight="1">
      <c r="B165" s="267"/>
      <c r="C165" s="288" t="s">
        <v>632</v>
      </c>
      <c r="D165" s="288"/>
      <c r="E165" s="288"/>
      <c r="F165" s="289" t="s">
        <v>633</v>
      </c>
      <c r="G165" s="325"/>
      <c r="H165" s="326"/>
      <c r="I165" s="326"/>
      <c r="J165" s="288" t="s">
        <v>634</v>
      </c>
      <c r="K165" s="268"/>
    </row>
    <row r="166" spans="2:11" ht="5.25" customHeight="1">
      <c r="B166" s="294"/>
      <c r="C166" s="291"/>
      <c r="D166" s="291"/>
      <c r="E166" s="291"/>
      <c r="F166" s="291"/>
      <c r="G166" s="292"/>
      <c r="H166" s="291"/>
      <c r="I166" s="291"/>
      <c r="J166" s="291"/>
      <c r="K166" s="315"/>
    </row>
    <row r="167" spans="2:11" ht="15" customHeight="1">
      <c r="B167" s="294"/>
      <c r="C167" s="274" t="s">
        <v>638</v>
      </c>
      <c r="D167" s="274"/>
      <c r="E167" s="274"/>
      <c r="F167" s="293" t="s">
        <v>635</v>
      </c>
      <c r="G167" s="274"/>
      <c r="H167" s="274" t="s">
        <v>674</v>
      </c>
      <c r="I167" s="274" t="s">
        <v>637</v>
      </c>
      <c r="J167" s="274">
        <v>120</v>
      </c>
      <c r="K167" s="315"/>
    </row>
    <row r="168" spans="2:11" ht="15" customHeight="1">
      <c r="B168" s="294"/>
      <c r="C168" s="274" t="s">
        <v>683</v>
      </c>
      <c r="D168" s="274"/>
      <c r="E168" s="274"/>
      <c r="F168" s="293" t="s">
        <v>635</v>
      </c>
      <c r="G168" s="274"/>
      <c r="H168" s="274" t="s">
        <v>684</v>
      </c>
      <c r="I168" s="274" t="s">
        <v>637</v>
      </c>
      <c r="J168" s="274" t="s">
        <v>685</v>
      </c>
      <c r="K168" s="315"/>
    </row>
    <row r="169" spans="2:11" ht="15" customHeight="1">
      <c r="B169" s="294"/>
      <c r="C169" s="274" t="s">
        <v>584</v>
      </c>
      <c r="D169" s="274"/>
      <c r="E169" s="274"/>
      <c r="F169" s="293" t="s">
        <v>635</v>
      </c>
      <c r="G169" s="274"/>
      <c r="H169" s="274" t="s">
        <v>701</v>
      </c>
      <c r="I169" s="274" t="s">
        <v>637</v>
      </c>
      <c r="J169" s="274" t="s">
        <v>685</v>
      </c>
      <c r="K169" s="315"/>
    </row>
    <row r="170" spans="2:11" ht="15" customHeight="1">
      <c r="B170" s="294"/>
      <c r="C170" s="274" t="s">
        <v>640</v>
      </c>
      <c r="D170" s="274"/>
      <c r="E170" s="274"/>
      <c r="F170" s="293" t="s">
        <v>641</v>
      </c>
      <c r="G170" s="274"/>
      <c r="H170" s="274" t="s">
        <v>701</v>
      </c>
      <c r="I170" s="274" t="s">
        <v>637</v>
      </c>
      <c r="J170" s="274">
        <v>50</v>
      </c>
      <c r="K170" s="315"/>
    </row>
    <row r="171" spans="2:11" ht="15" customHeight="1">
      <c r="B171" s="294"/>
      <c r="C171" s="274" t="s">
        <v>643</v>
      </c>
      <c r="D171" s="274"/>
      <c r="E171" s="274"/>
      <c r="F171" s="293" t="s">
        <v>635</v>
      </c>
      <c r="G171" s="274"/>
      <c r="H171" s="274" t="s">
        <v>701</v>
      </c>
      <c r="I171" s="274" t="s">
        <v>645</v>
      </c>
      <c r="J171" s="274"/>
      <c r="K171" s="315"/>
    </row>
    <row r="172" spans="2:11" ht="15" customHeight="1">
      <c r="B172" s="294"/>
      <c r="C172" s="274" t="s">
        <v>654</v>
      </c>
      <c r="D172" s="274"/>
      <c r="E172" s="274"/>
      <c r="F172" s="293" t="s">
        <v>641</v>
      </c>
      <c r="G172" s="274"/>
      <c r="H172" s="274" t="s">
        <v>701</v>
      </c>
      <c r="I172" s="274" t="s">
        <v>637</v>
      </c>
      <c r="J172" s="274">
        <v>50</v>
      </c>
      <c r="K172" s="315"/>
    </row>
    <row r="173" spans="2:11" ht="15" customHeight="1">
      <c r="B173" s="294"/>
      <c r="C173" s="274" t="s">
        <v>662</v>
      </c>
      <c r="D173" s="274"/>
      <c r="E173" s="274"/>
      <c r="F173" s="293" t="s">
        <v>641</v>
      </c>
      <c r="G173" s="274"/>
      <c r="H173" s="274" t="s">
        <v>701</v>
      </c>
      <c r="I173" s="274" t="s">
        <v>637</v>
      </c>
      <c r="J173" s="274">
        <v>50</v>
      </c>
      <c r="K173" s="315"/>
    </row>
    <row r="174" spans="2:11" ht="15" customHeight="1">
      <c r="B174" s="294"/>
      <c r="C174" s="274" t="s">
        <v>660</v>
      </c>
      <c r="D174" s="274"/>
      <c r="E174" s="274"/>
      <c r="F174" s="293" t="s">
        <v>641</v>
      </c>
      <c r="G174" s="274"/>
      <c r="H174" s="274" t="s">
        <v>701</v>
      </c>
      <c r="I174" s="274" t="s">
        <v>637</v>
      </c>
      <c r="J174" s="274">
        <v>50</v>
      </c>
      <c r="K174" s="315"/>
    </row>
    <row r="175" spans="2:11" ht="15" customHeight="1">
      <c r="B175" s="294"/>
      <c r="C175" s="274" t="s">
        <v>110</v>
      </c>
      <c r="D175" s="274"/>
      <c r="E175" s="274"/>
      <c r="F175" s="293" t="s">
        <v>635</v>
      </c>
      <c r="G175" s="274"/>
      <c r="H175" s="274" t="s">
        <v>702</v>
      </c>
      <c r="I175" s="274" t="s">
        <v>703</v>
      </c>
      <c r="J175" s="274"/>
      <c r="K175" s="315"/>
    </row>
    <row r="176" spans="2:11" ht="15" customHeight="1">
      <c r="B176" s="294"/>
      <c r="C176" s="274" t="s">
        <v>59</v>
      </c>
      <c r="D176" s="274"/>
      <c r="E176" s="274"/>
      <c r="F176" s="293" t="s">
        <v>635</v>
      </c>
      <c r="G176" s="274"/>
      <c r="H176" s="274" t="s">
        <v>704</v>
      </c>
      <c r="I176" s="274" t="s">
        <v>705</v>
      </c>
      <c r="J176" s="274">
        <v>1</v>
      </c>
      <c r="K176" s="315"/>
    </row>
    <row r="177" spans="2:11" ht="15" customHeight="1">
      <c r="B177" s="294"/>
      <c r="C177" s="274" t="s">
        <v>55</v>
      </c>
      <c r="D177" s="274"/>
      <c r="E177" s="274"/>
      <c r="F177" s="293" t="s">
        <v>635</v>
      </c>
      <c r="G177" s="274"/>
      <c r="H177" s="274" t="s">
        <v>706</v>
      </c>
      <c r="I177" s="274" t="s">
        <v>637</v>
      </c>
      <c r="J177" s="274">
        <v>20</v>
      </c>
      <c r="K177" s="315"/>
    </row>
    <row r="178" spans="2:11" ht="15" customHeight="1">
      <c r="B178" s="294"/>
      <c r="C178" s="274" t="s">
        <v>111</v>
      </c>
      <c r="D178" s="274"/>
      <c r="E178" s="274"/>
      <c r="F178" s="293" t="s">
        <v>635</v>
      </c>
      <c r="G178" s="274"/>
      <c r="H178" s="274" t="s">
        <v>707</v>
      </c>
      <c r="I178" s="274" t="s">
        <v>637</v>
      </c>
      <c r="J178" s="274">
        <v>255</v>
      </c>
      <c r="K178" s="315"/>
    </row>
    <row r="179" spans="2:11" ht="15" customHeight="1">
      <c r="B179" s="294"/>
      <c r="C179" s="274" t="s">
        <v>112</v>
      </c>
      <c r="D179" s="274"/>
      <c r="E179" s="274"/>
      <c r="F179" s="293" t="s">
        <v>635</v>
      </c>
      <c r="G179" s="274"/>
      <c r="H179" s="274" t="s">
        <v>600</v>
      </c>
      <c r="I179" s="274" t="s">
        <v>637</v>
      </c>
      <c r="J179" s="274">
        <v>10</v>
      </c>
      <c r="K179" s="315"/>
    </row>
    <row r="180" spans="2:11" ht="15" customHeight="1">
      <c r="B180" s="294"/>
      <c r="C180" s="274" t="s">
        <v>113</v>
      </c>
      <c r="D180" s="274"/>
      <c r="E180" s="274"/>
      <c r="F180" s="293" t="s">
        <v>635</v>
      </c>
      <c r="G180" s="274"/>
      <c r="H180" s="274" t="s">
        <v>708</v>
      </c>
      <c r="I180" s="274" t="s">
        <v>669</v>
      </c>
      <c r="J180" s="274"/>
      <c r="K180" s="315"/>
    </row>
    <row r="181" spans="2:11" ht="15" customHeight="1">
      <c r="B181" s="294"/>
      <c r="C181" s="274" t="s">
        <v>709</v>
      </c>
      <c r="D181" s="274"/>
      <c r="E181" s="274"/>
      <c r="F181" s="293" t="s">
        <v>635</v>
      </c>
      <c r="G181" s="274"/>
      <c r="H181" s="274" t="s">
        <v>710</v>
      </c>
      <c r="I181" s="274" t="s">
        <v>669</v>
      </c>
      <c r="J181" s="274"/>
      <c r="K181" s="315"/>
    </row>
    <row r="182" spans="2:11" ht="15" customHeight="1">
      <c r="B182" s="294"/>
      <c r="C182" s="274" t="s">
        <v>698</v>
      </c>
      <c r="D182" s="274"/>
      <c r="E182" s="274"/>
      <c r="F182" s="293" t="s">
        <v>635</v>
      </c>
      <c r="G182" s="274"/>
      <c r="H182" s="274" t="s">
        <v>711</v>
      </c>
      <c r="I182" s="274" t="s">
        <v>669</v>
      </c>
      <c r="J182" s="274"/>
      <c r="K182" s="315"/>
    </row>
    <row r="183" spans="2:11" ht="15" customHeight="1">
      <c r="B183" s="294"/>
      <c r="C183" s="274" t="s">
        <v>115</v>
      </c>
      <c r="D183" s="274"/>
      <c r="E183" s="274"/>
      <c r="F183" s="293" t="s">
        <v>641</v>
      </c>
      <c r="G183" s="274"/>
      <c r="H183" s="274" t="s">
        <v>712</v>
      </c>
      <c r="I183" s="274" t="s">
        <v>637</v>
      </c>
      <c r="J183" s="274">
        <v>50</v>
      </c>
      <c r="K183" s="315"/>
    </row>
    <row r="184" spans="2:11" ht="15" customHeight="1">
      <c r="B184" s="294"/>
      <c r="C184" s="274" t="s">
        <v>713</v>
      </c>
      <c r="D184" s="274"/>
      <c r="E184" s="274"/>
      <c r="F184" s="293" t="s">
        <v>641</v>
      </c>
      <c r="G184" s="274"/>
      <c r="H184" s="274" t="s">
        <v>714</v>
      </c>
      <c r="I184" s="274" t="s">
        <v>715</v>
      </c>
      <c r="J184" s="274"/>
      <c r="K184" s="315"/>
    </row>
    <row r="185" spans="2:11" ht="15" customHeight="1">
      <c r="B185" s="294"/>
      <c r="C185" s="274" t="s">
        <v>716</v>
      </c>
      <c r="D185" s="274"/>
      <c r="E185" s="274"/>
      <c r="F185" s="293" t="s">
        <v>641</v>
      </c>
      <c r="G185" s="274"/>
      <c r="H185" s="274" t="s">
        <v>717</v>
      </c>
      <c r="I185" s="274" t="s">
        <v>715</v>
      </c>
      <c r="J185" s="274"/>
      <c r="K185" s="315"/>
    </row>
    <row r="186" spans="2:11" ht="15" customHeight="1">
      <c r="B186" s="294"/>
      <c r="C186" s="274" t="s">
        <v>718</v>
      </c>
      <c r="D186" s="274"/>
      <c r="E186" s="274"/>
      <c r="F186" s="293" t="s">
        <v>641</v>
      </c>
      <c r="G186" s="274"/>
      <c r="H186" s="274" t="s">
        <v>719</v>
      </c>
      <c r="I186" s="274" t="s">
        <v>715</v>
      </c>
      <c r="J186" s="274"/>
      <c r="K186" s="315"/>
    </row>
    <row r="187" spans="2:11" ht="15" customHeight="1">
      <c r="B187" s="294"/>
      <c r="C187" s="327" t="s">
        <v>720</v>
      </c>
      <c r="D187" s="274"/>
      <c r="E187" s="274"/>
      <c r="F187" s="293" t="s">
        <v>641</v>
      </c>
      <c r="G187" s="274"/>
      <c r="H187" s="274" t="s">
        <v>721</v>
      </c>
      <c r="I187" s="274" t="s">
        <v>722</v>
      </c>
      <c r="J187" s="328" t="s">
        <v>723</v>
      </c>
      <c r="K187" s="315"/>
    </row>
    <row r="188" spans="2:11" ht="15" customHeight="1">
      <c r="B188" s="294"/>
      <c r="C188" s="279" t="s">
        <v>44</v>
      </c>
      <c r="D188" s="274"/>
      <c r="E188" s="274"/>
      <c r="F188" s="293" t="s">
        <v>635</v>
      </c>
      <c r="G188" s="274"/>
      <c r="H188" s="270" t="s">
        <v>724</v>
      </c>
      <c r="I188" s="274" t="s">
        <v>725</v>
      </c>
      <c r="J188" s="274"/>
      <c r="K188" s="315"/>
    </row>
    <row r="189" spans="2:11" ht="15" customHeight="1">
      <c r="B189" s="294"/>
      <c r="C189" s="279" t="s">
        <v>726</v>
      </c>
      <c r="D189" s="274"/>
      <c r="E189" s="274"/>
      <c r="F189" s="293" t="s">
        <v>635</v>
      </c>
      <c r="G189" s="274"/>
      <c r="H189" s="274" t="s">
        <v>727</v>
      </c>
      <c r="I189" s="274" t="s">
        <v>669</v>
      </c>
      <c r="J189" s="274"/>
      <c r="K189" s="315"/>
    </row>
    <row r="190" spans="2:11" ht="15" customHeight="1">
      <c r="B190" s="294"/>
      <c r="C190" s="279" t="s">
        <v>728</v>
      </c>
      <c r="D190" s="274"/>
      <c r="E190" s="274"/>
      <c r="F190" s="293" t="s">
        <v>635</v>
      </c>
      <c r="G190" s="274"/>
      <c r="H190" s="274" t="s">
        <v>729</v>
      </c>
      <c r="I190" s="274" t="s">
        <v>669</v>
      </c>
      <c r="J190" s="274"/>
      <c r="K190" s="315"/>
    </row>
    <row r="191" spans="2:11" ht="15" customHeight="1">
      <c r="B191" s="294"/>
      <c r="C191" s="279" t="s">
        <v>730</v>
      </c>
      <c r="D191" s="274"/>
      <c r="E191" s="274"/>
      <c r="F191" s="293" t="s">
        <v>641</v>
      </c>
      <c r="G191" s="274"/>
      <c r="H191" s="274" t="s">
        <v>731</v>
      </c>
      <c r="I191" s="274" t="s">
        <v>669</v>
      </c>
      <c r="J191" s="274"/>
      <c r="K191" s="315"/>
    </row>
    <row r="192" spans="2:11" ht="15" customHeight="1">
      <c r="B192" s="321"/>
      <c r="C192" s="329"/>
      <c r="D192" s="303"/>
      <c r="E192" s="303"/>
      <c r="F192" s="303"/>
      <c r="G192" s="303"/>
      <c r="H192" s="303"/>
      <c r="I192" s="303"/>
      <c r="J192" s="303"/>
      <c r="K192" s="322"/>
    </row>
    <row r="193" spans="2:11" ht="18.75" customHeight="1">
      <c r="B193" s="270"/>
      <c r="C193" s="274"/>
      <c r="D193" s="274"/>
      <c r="E193" s="274"/>
      <c r="F193" s="293"/>
      <c r="G193" s="274"/>
      <c r="H193" s="274"/>
      <c r="I193" s="274"/>
      <c r="J193" s="274"/>
      <c r="K193" s="270"/>
    </row>
    <row r="194" spans="2:11" ht="18.75" customHeight="1">
      <c r="B194" s="270"/>
      <c r="C194" s="274"/>
      <c r="D194" s="274"/>
      <c r="E194" s="274"/>
      <c r="F194" s="293"/>
      <c r="G194" s="274"/>
      <c r="H194" s="274"/>
      <c r="I194" s="274"/>
      <c r="J194" s="274"/>
      <c r="K194" s="270"/>
    </row>
    <row r="195" spans="2:11" ht="18.75" customHeight="1">
      <c r="B195" s="280"/>
      <c r="C195" s="280"/>
      <c r="D195" s="280"/>
      <c r="E195" s="280"/>
      <c r="F195" s="280"/>
      <c r="G195" s="280"/>
      <c r="H195" s="280"/>
      <c r="I195" s="280"/>
      <c r="J195" s="280"/>
      <c r="K195" s="280"/>
    </row>
    <row r="196" spans="2:11" ht="409.6">
      <c r="B196" s="262"/>
      <c r="C196" s="263"/>
      <c r="D196" s="263"/>
      <c r="E196" s="263"/>
      <c r="F196" s="263"/>
      <c r="G196" s="263"/>
      <c r="H196" s="263"/>
      <c r="I196" s="263"/>
      <c r="J196" s="263"/>
      <c r="K196" s="264"/>
    </row>
    <row r="197" spans="2:11" ht="21">
      <c r="B197" s="265"/>
      <c r="C197" s="388" t="s">
        <v>732</v>
      </c>
      <c r="D197" s="388"/>
      <c r="E197" s="388"/>
      <c r="F197" s="388"/>
      <c r="G197" s="388"/>
      <c r="H197" s="388"/>
      <c r="I197" s="388"/>
      <c r="J197" s="388"/>
      <c r="K197" s="266"/>
    </row>
    <row r="198" spans="2:11" ht="25.5" customHeight="1">
      <c r="B198" s="265"/>
      <c r="C198" s="330" t="s">
        <v>733</v>
      </c>
      <c r="D198" s="330"/>
      <c r="E198" s="330"/>
      <c r="F198" s="330" t="s">
        <v>734</v>
      </c>
      <c r="G198" s="331"/>
      <c r="H198" s="387" t="s">
        <v>735</v>
      </c>
      <c r="I198" s="387"/>
      <c r="J198" s="387"/>
      <c r="K198" s="266"/>
    </row>
    <row r="199" spans="2:11" ht="5.25" customHeight="1">
      <c r="B199" s="294"/>
      <c r="C199" s="291"/>
      <c r="D199" s="291"/>
      <c r="E199" s="291"/>
      <c r="F199" s="291"/>
      <c r="G199" s="274"/>
      <c r="H199" s="291"/>
      <c r="I199" s="291"/>
      <c r="J199" s="291"/>
      <c r="K199" s="315"/>
    </row>
    <row r="200" spans="2:11" ht="15" customHeight="1">
      <c r="B200" s="294"/>
      <c r="C200" s="274" t="s">
        <v>725</v>
      </c>
      <c r="D200" s="274"/>
      <c r="E200" s="274"/>
      <c r="F200" s="293" t="s">
        <v>45</v>
      </c>
      <c r="G200" s="274"/>
      <c r="H200" s="385" t="s">
        <v>736</v>
      </c>
      <c r="I200" s="385"/>
      <c r="J200" s="385"/>
      <c r="K200" s="315"/>
    </row>
    <row r="201" spans="2:11" ht="15" customHeight="1">
      <c r="B201" s="294"/>
      <c r="C201" s="300"/>
      <c r="D201" s="274"/>
      <c r="E201" s="274"/>
      <c r="F201" s="293" t="s">
        <v>46</v>
      </c>
      <c r="G201" s="274"/>
      <c r="H201" s="385" t="s">
        <v>737</v>
      </c>
      <c r="I201" s="385"/>
      <c r="J201" s="385"/>
      <c r="K201" s="315"/>
    </row>
    <row r="202" spans="2:11" ht="15" customHeight="1">
      <c r="B202" s="294"/>
      <c r="C202" s="300"/>
      <c r="D202" s="274"/>
      <c r="E202" s="274"/>
      <c r="F202" s="293" t="s">
        <v>49</v>
      </c>
      <c r="G202" s="274"/>
      <c r="H202" s="385" t="s">
        <v>738</v>
      </c>
      <c r="I202" s="385"/>
      <c r="J202" s="385"/>
      <c r="K202" s="315"/>
    </row>
    <row r="203" spans="2:11" ht="15" customHeight="1">
      <c r="B203" s="294"/>
      <c r="C203" s="274"/>
      <c r="D203" s="274"/>
      <c r="E203" s="274"/>
      <c r="F203" s="293" t="s">
        <v>47</v>
      </c>
      <c r="G203" s="274"/>
      <c r="H203" s="385" t="s">
        <v>739</v>
      </c>
      <c r="I203" s="385"/>
      <c r="J203" s="385"/>
      <c r="K203" s="315"/>
    </row>
    <row r="204" spans="2:11" ht="15" customHeight="1">
      <c r="B204" s="294"/>
      <c r="C204" s="274"/>
      <c r="D204" s="274"/>
      <c r="E204" s="274"/>
      <c r="F204" s="293" t="s">
        <v>48</v>
      </c>
      <c r="G204" s="274"/>
      <c r="H204" s="385" t="s">
        <v>740</v>
      </c>
      <c r="I204" s="385"/>
      <c r="J204" s="385"/>
      <c r="K204" s="315"/>
    </row>
    <row r="205" spans="2:11" ht="15" customHeight="1">
      <c r="B205" s="294"/>
      <c r="C205" s="274"/>
      <c r="D205" s="274"/>
      <c r="E205" s="274"/>
      <c r="F205" s="293"/>
      <c r="G205" s="274"/>
      <c r="H205" s="274"/>
      <c r="I205" s="274"/>
      <c r="J205" s="274"/>
      <c r="K205" s="315"/>
    </row>
    <row r="206" spans="2:11" ht="15" customHeight="1">
      <c r="B206" s="294"/>
      <c r="C206" s="274" t="s">
        <v>681</v>
      </c>
      <c r="D206" s="274"/>
      <c r="E206" s="274"/>
      <c r="F206" s="293" t="s">
        <v>81</v>
      </c>
      <c r="G206" s="274"/>
      <c r="H206" s="385" t="s">
        <v>741</v>
      </c>
      <c r="I206" s="385"/>
      <c r="J206" s="385"/>
      <c r="K206" s="315"/>
    </row>
    <row r="207" spans="2:11" ht="15" customHeight="1">
      <c r="B207" s="294"/>
      <c r="C207" s="300"/>
      <c r="D207" s="274"/>
      <c r="E207" s="274"/>
      <c r="F207" s="293" t="s">
        <v>578</v>
      </c>
      <c r="G207" s="274"/>
      <c r="H207" s="385" t="s">
        <v>579</v>
      </c>
      <c r="I207" s="385"/>
      <c r="J207" s="385"/>
      <c r="K207" s="315"/>
    </row>
    <row r="208" spans="2:11" ht="15" customHeight="1">
      <c r="B208" s="294"/>
      <c r="C208" s="274"/>
      <c r="D208" s="274"/>
      <c r="E208" s="274"/>
      <c r="F208" s="293" t="s">
        <v>576</v>
      </c>
      <c r="G208" s="274"/>
      <c r="H208" s="385" t="s">
        <v>742</v>
      </c>
      <c r="I208" s="385"/>
      <c r="J208" s="385"/>
      <c r="K208" s="315"/>
    </row>
    <row r="209" spans="2:11" ht="15" customHeight="1">
      <c r="B209" s="332"/>
      <c r="C209" s="300"/>
      <c r="D209" s="300"/>
      <c r="E209" s="300"/>
      <c r="F209" s="293" t="s">
        <v>580</v>
      </c>
      <c r="G209" s="279"/>
      <c r="H209" s="386" t="s">
        <v>581</v>
      </c>
      <c r="I209" s="386"/>
      <c r="J209" s="386"/>
      <c r="K209" s="333"/>
    </row>
    <row r="210" spans="2:11" ht="15" customHeight="1">
      <c r="B210" s="332"/>
      <c r="C210" s="300"/>
      <c r="D210" s="300"/>
      <c r="E210" s="300"/>
      <c r="F210" s="293" t="s">
        <v>582</v>
      </c>
      <c r="G210" s="279"/>
      <c r="H210" s="386" t="s">
        <v>743</v>
      </c>
      <c r="I210" s="386"/>
      <c r="J210" s="386"/>
      <c r="K210" s="333"/>
    </row>
    <row r="211" spans="2:11" ht="15" customHeight="1">
      <c r="B211" s="332"/>
      <c r="C211" s="300"/>
      <c r="D211" s="300"/>
      <c r="E211" s="300"/>
      <c r="F211" s="334"/>
      <c r="G211" s="279"/>
      <c r="H211" s="335"/>
      <c r="I211" s="335"/>
      <c r="J211" s="335"/>
      <c r="K211" s="333"/>
    </row>
    <row r="212" spans="2:11" ht="15" customHeight="1">
      <c r="B212" s="332"/>
      <c r="C212" s="274" t="s">
        <v>705</v>
      </c>
      <c r="D212" s="300"/>
      <c r="E212" s="300"/>
      <c r="F212" s="293">
        <v>1</v>
      </c>
      <c r="G212" s="279"/>
      <c r="H212" s="386" t="s">
        <v>744</v>
      </c>
      <c r="I212" s="386"/>
      <c r="J212" s="386"/>
      <c r="K212" s="333"/>
    </row>
    <row r="213" spans="2:11" ht="15" customHeight="1">
      <c r="B213" s="332"/>
      <c r="C213" s="300"/>
      <c r="D213" s="300"/>
      <c r="E213" s="300"/>
      <c r="F213" s="293">
        <v>2</v>
      </c>
      <c r="G213" s="279"/>
      <c r="H213" s="386" t="s">
        <v>745</v>
      </c>
      <c r="I213" s="386"/>
      <c r="J213" s="386"/>
      <c r="K213" s="333"/>
    </row>
    <row r="214" spans="2:11" ht="15" customHeight="1">
      <c r="B214" s="332"/>
      <c r="C214" s="300"/>
      <c r="D214" s="300"/>
      <c r="E214" s="300"/>
      <c r="F214" s="293">
        <v>3</v>
      </c>
      <c r="G214" s="279"/>
      <c r="H214" s="386" t="s">
        <v>746</v>
      </c>
      <c r="I214" s="386"/>
      <c r="J214" s="386"/>
      <c r="K214" s="333"/>
    </row>
    <row r="215" spans="2:11" ht="15" customHeight="1">
      <c r="B215" s="332"/>
      <c r="C215" s="300"/>
      <c r="D215" s="300"/>
      <c r="E215" s="300"/>
      <c r="F215" s="293">
        <v>4</v>
      </c>
      <c r="G215" s="279"/>
      <c r="H215" s="386" t="s">
        <v>747</v>
      </c>
      <c r="I215" s="386"/>
      <c r="J215" s="386"/>
      <c r="K215" s="333"/>
    </row>
    <row r="216" spans="2:11" ht="12.75" customHeight="1">
      <c r="B216" s="336"/>
      <c r="C216" s="337"/>
      <c r="D216" s="337"/>
      <c r="E216" s="337"/>
      <c r="F216" s="337"/>
      <c r="G216" s="337"/>
      <c r="H216" s="337"/>
      <c r="I216" s="337"/>
      <c r="J216" s="337"/>
      <c r="K216" s="338"/>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IO-01-KP - IO 01 - Splašk...</vt:lpstr>
      <vt:lpstr>IO-02-KP - IO 02 - Splašk...</vt:lpstr>
      <vt:lpstr>Pokyny pro vyplnění</vt:lpstr>
      <vt:lpstr>'IO-01-KP - IO 01 - Splašk...'!Názvy_tisku</vt:lpstr>
      <vt:lpstr>'IO-02-KP - IO 02 - Splašk...'!Názvy_tisku</vt:lpstr>
      <vt:lpstr>'Rekapitulace stavby'!Názvy_tisku</vt:lpstr>
      <vt:lpstr>'IO-01-KP - IO 01 - Splašk...'!Oblast_tisku</vt:lpstr>
      <vt:lpstr>'IO-02-KP - IO 02 - Splašk...'!Oblast_tisku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Hlavackova</dc:creator>
  <cp:lastModifiedBy>Hlavackova</cp:lastModifiedBy>
  <dcterms:created xsi:type="dcterms:W3CDTF">2017-03-03T14:16:40Z</dcterms:created>
  <dcterms:modified xsi:type="dcterms:W3CDTF">2017-03-03T14:16:45Z</dcterms:modified>
</cp:coreProperties>
</file>